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480" windowHeight="8670" activeTab="0"/>
  </bookViews>
  <sheets>
    <sheet name="参加申込書（様式１）" sheetId="1" r:id="rId1"/>
    <sheet name="抽出sheet" sheetId="2" state="hidden" r:id="rId2"/>
    <sheet name="リスト" sheetId="3" state="hidden" r:id="rId3"/>
  </sheets>
  <definedNames>
    <definedName name="A_1">'参加申込書（様式１）'!$E$42</definedName>
    <definedName name="A_2">'参加申込書（様式１）'!$G$42</definedName>
    <definedName name="A_3">'参加申込書（様式１）'!$I$42</definedName>
    <definedName name="A_4">'参加申込書（様式１）'!$J$42</definedName>
    <definedName name="A_5">'参加申込書（様式１）'!$L$42</definedName>
    <definedName name="B_1">'参加申込書（様式１）'!$E$43</definedName>
    <definedName name="B_2">'参加申込書（様式１）'!$G$43</definedName>
    <definedName name="B_3">'参加申込書（様式１）'!$I$43</definedName>
    <definedName name="B_4">'参加申込書（様式１）'!$J$43</definedName>
    <definedName name="B_5">'参加申込書（様式１）'!$L$43</definedName>
    <definedName name="C_1">'参加申込書（様式１）'!$E$44</definedName>
    <definedName name="C_2">'参加申込書（様式１）'!$G$44</definedName>
    <definedName name="C_3">'参加申込書（様式１）'!$I$44</definedName>
    <definedName name="C_4">'参加申込書（様式１）'!$J$44</definedName>
    <definedName name="C_5">'参加申込書（様式１）'!$L$44</definedName>
    <definedName name="D_1">'参加申込書（様式１）'!$E$45</definedName>
    <definedName name="D_2">'参加申込書（様式１）'!$G$45</definedName>
    <definedName name="D_3">'参加申込書（様式１）'!$I$45</definedName>
    <definedName name="D_4">'参加申込書（様式１）'!$J$45</definedName>
    <definedName name="D_5">'参加申込書（様式１）'!$L$45</definedName>
    <definedName name="E_1">'参加申込書（様式１）'!$E$46</definedName>
    <definedName name="E_2">'参加申込書（様式１）'!$G$46</definedName>
    <definedName name="E_3">'参加申込書（様式１）'!$I$46</definedName>
    <definedName name="E_4">'参加申込書（様式１）'!$J$46</definedName>
    <definedName name="E_5">'参加申込書（様式１）'!$L$46</definedName>
    <definedName name="F_1">'参加申込書（様式１）'!$E$47</definedName>
    <definedName name="F_2">'参加申込書（様式１）'!$G$47</definedName>
    <definedName name="F_3">'参加申込書（様式１）'!$I$47</definedName>
    <definedName name="F_4">'参加申込書（様式１）'!$J$47</definedName>
    <definedName name="F_5">'参加申込書（様式１）'!$L$47</definedName>
    <definedName name="HP">'参加申込書（様式１）'!$I$25</definedName>
    <definedName name="_xlnm.Print_Area" localSheetId="0">'参加申込書（様式１）'!$C$1:$M$62</definedName>
    <definedName name="じぎょうしゃめい">'参加申込書（様式１）'!$D$17</definedName>
    <definedName name="だいひょうしゃめい">'参加申込書（様式１）'!$I$19</definedName>
    <definedName name="たんとうしゃめい">'参加申込書（様式１）'!$I$29</definedName>
    <definedName name="安全性">'参加申込書（様式１）'!$D$54</definedName>
    <definedName name="季節">'リスト'!$H$3:$H$7</definedName>
    <definedName name="業種">'参加申込書（様式１）'!$D$23</definedName>
    <definedName name="支援機関">'リスト'!$C$3:$C$33</definedName>
    <definedName name="施策1">'抽出sheet'!$C$57</definedName>
    <definedName name="施策2">'抽出sheet'!$C$65</definedName>
    <definedName name="施策3">'抽出sheet'!$C$73</definedName>
    <definedName name="施策4">'抽出sheet'!$C$81</definedName>
    <definedName name="施策5">'抽出sheet'!$C$89</definedName>
    <definedName name="事業者名">'参加申込書（様式１）'!$D$18</definedName>
    <definedName name="事業所PR">'参加申込書（様式１）'!$D$56</definedName>
    <definedName name="主要商品">'参加申込書（様式１）'!$D$52</definedName>
    <definedName name="従業員数">'参加申込書（様式１）'!$J$23</definedName>
    <definedName name="商品1">'参加申込書（様式１）'!$E$41</definedName>
    <definedName name="商品2">'参加申込書（様式１）'!$G$41</definedName>
    <definedName name="商品3">'参加申込書（様式１）'!$I$41</definedName>
    <definedName name="商品4">'参加申込書（様式１）'!$J$41</definedName>
    <definedName name="商品5">'参加申込書（様式１）'!$L$41</definedName>
    <definedName name="商品部門">'リスト'!$F$3:$F$12</definedName>
    <definedName name="商品分類">'リスト'!$G$3:$G$42</definedName>
    <definedName name="代表者名">'参加申込書（様式１）'!$I$20</definedName>
    <definedName name="代表者役職">'参加申込書（様式１）'!$D$19</definedName>
    <definedName name="担当指導員">'参加申込書（様式１）'!$J$61</definedName>
    <definedName name="担当支援機関">'参加申込書（様式１）'!$D$61</definedName>
    <definedName name="担当者名">'参加申込書（様式１）'!$I$30</definedName>
    <definedName name="担当者役職">'参加申込書（様式１）'!$D$30</definedName>
    <definedName name="部署">'参加申込書（様式１）'!$D$29</definedName>
    <definedName name="本社fax">'参加申込書（様式１）'!$D$25</definedName>
    <definedName name="本社mail">'参加申込書（様式１）'!$I$24</definedName>
    <definedName name="本社tel">'参加申込書（様式１）'!$D$24</definedName>
    <definedName name="本社所在地">'参加申込書（様式１）'!$D$22</definedName>
    <definedName name="本社郵便番号">'参加申込書（様式１）'!$D$21</definedName>
    <definedName name="連絡先fax">'参加申込書（様式１）'!$D$34</definedName>
    <definedName name="連絡先mail">'参加申込書（様式１）'!$I$33</definedName>
    <definedName name="連絡先tel">'参加申込書（様式１）'!$D$33</definedName>
    <definedName name="連絡先住所">'参加申込書（様式１）'!$D$32</definedName>
    <definedName name="連絡先郵便番号">'参加申込書（様式１）'!$D$31</definedName>
  </definedNames>
  <calcPr fullCalcOnLoad="1"/>
</workbook>
</file>

<file path=xl/sharedStrings.xml><?xml version="1.0" encoding="utf-8"?>
<sst xmlns="http://schemas.openxmlformats.org/spreadsheetml/2006/main" count="340" uniqueCount="260">
  <si>
    <t>記</t>
  </si>
  <si>
    <t>担　　　当
経営指導員名</t>
  </si>
  <si>
    <t>T E L</t>
  </si>
  <si>
    <t>F A X</t>
  </si>
  <si>
    <t>E-mail</t>
  </si>
  <si>
    <t>本社所在地</t>
  </si>
  <si>
    <t>安全性への取組み</t>
  </si>
  <si>
    <t xml:space="preserve">（HACCP取得・有機JAS認定・全て国産原料など）
</t>
  </si>
  <si>
    <t>ホームページ</t>
  </si>
  <si>
    <r>
      <rPr>
        <sz val="8"/>
        <color indexed="9"/>
        <rFont val="ＭＳ ゴシック"/>
        <family val="3"/>
      </rPr>
      <t>（ふりがな）</t>
    </r>
    <r>
      <rPr>
        <sz val="10"/>
        <color indexed="9"/>
        <rFont val="ＭＳ ゴシック"/>
        <family val="3"/>
      </rPr>
      <t xml:space="preserve">
事 業 者 名</t>
    </r>
  </si>
  <si>
    <r>
      <rPr>
        <sz val="8"/>
        <color indexed="9"/>
        <rFont val="ＭＳ ゴシック"/>
        <family val="3"/>
      </rPr>
      <t>（ふりがな）</t>
    </r>
    <r>
      <rPr>
        <sz val="10"/>
        <color indexed="9"/>
        <rFont val="ＭＳ ゴシック"/>
        <family val="3"/>
      </rPr>
      <t xml:space="preserve">
代 表 者 名</t>
    </r>
  </si>
  <si>
    <t>担　　当
商工会名等</t>
  </si>
  <si>
    <t>代表者役職</t>
  </si>
  <si>
    <t>（担当者情報）</t>
  </si>
  <si>
    <t>部署</t>
  </si>
  <si>
    <t>役職</t>
  </si>
  <si>
    <t>連絡先所在地</t>
  </si>
  <si>
    <t>＊上記内容と同様であれば記載の必要はありません。</t>
  </si>
  <si>
    <t>（平成　　年　　月　　日）</t>
  </si>
  <si>
    <t>（担当商工会等）</t>
  </si>
  <si>
    <t>地域</t>
  </si>
  <si>
    <t>〒</t>
  </si>
  <si>
    <t>本社所在地</t>
  </si>
  <si>
    <t>季節性</t>
  </si>
  <si>
    <t>事業者名</t>
  </si>
  <si>
    <t>代表者役職</t>
  </si>
  <si>
    <t>だいひょうしゃめい</t>
  </si>
  <si>
    <t>代表者名</t>
  </si>
  <si>
    <t>じぎょうしゃめい</t>
  </si>
  <si>
    <t>本社tel</t>
  </si>
  <si>
    <t>本社fax</t>
  </si>
  <si>
    <t>本社mail</t>
  </si>
  <si>
    <t>HP</t>
  </si>
  <si>
    <r>
      <rPr>
        <sz val="8"/>
        <color indexed="9"/>
        <rFont val="ＭＳ ゴシック"/>
        <family val="3"/>
      </rPr>
      <t>（ふりがな）</t>
    </r>
    <r>
      <rPr>
        <sz val="10"/>
        <color indexed="9"/>
        <rFont val="ＭＳ ゴシック"/>
        <family val="3"/>
      </rPr>
      <t xml:space="preserve">
担当者名</t>
    </r>
  </si>
  <si>
    <t>担当者役職</t>
  </si>
  <si>
    <t>たんとうしゃめい</t>
  </si>
  <si>
    <t>担当者名</t>
  </si>
  <si>
    <t>連絡先郵便番号</t>
  </si>
  <si>
    <t>連絡先住所</t>
  </si>
  <si>
    <t>連絡先tel</t>
  </si>
  <si>
    <t>連絡先fax</t>
  </si>
  <si>
    <t>連絡先mail</t>
  </si>
  <si>
    <t>＊</t>
  </si>
  <si>
    <t>担当支援機関</t>
  </si>
  <si>
    <t>担当（経営指導員等）</t>
  </si>
  <si>
    <t>商品部門</t>
  </si>
  <si>
    <t>商品分類</t>
  </si>
  <si>
    <t>畜産加工品</t>
  </si>
  <si>
    <t>肉類加工品類</t>
  </si>
  <si>
    <t>水産加工品</t>
  </si>
  <si>
    <r>
      <t>乳製品類</t>
    </r>
    <r>
      <rPr>
        <sz val="8"/>
        <rFont val="ＭＳ Ｐゴシック"/>
        <family val="3"/>
      </rPr>
      <t>（冷蔵品）</t>
    </r>
  </si>
  <si>
    <t>農産加工品</t>
  </si>
  <si>
    <t>アイスクリーム類</t>
  </si>
  <si>
    <t>調味料</t>
  </si>
  <si>
    <t>その他畜産加工品類</t>
  </si>
  <si>
    <t>飲料</t>
  </si>
  <si>
    <t>水産練製品類</t>
  </si>
  <si>
    <t>菓子</t>
  </si>
  <si>
    <t>水産干物類</t>
  </si>
  <si>
    <t>調理食品</t>
  </si>
  <si>
    <t>水産珍味類</t>
  </si>
  <si>
    <t>酒類</t>
  </si>
  <si>
    <t>水産乾物類</t>
  </si>
  <si>
    <t>その他</t>
  </si>
  <si>
    <t>その他水産加工品類</t>
  </si>
  <si>
    <t>穀物・米類</t>
  </si>
  <si>
    <t>青果類</t>
  </si>
  <si>
    <t>漬物類</t>
  </si>
  <si>
    <t>ジャム類</t>
  </si>
  <si>
    <t>麺類</t>
  </si>
  <si>
    <t>農産乾物類</t>
  </si>
  <si>
    <t>農産珍味類</t>
  </si>
  <si>
    <t>その他農産加工品類</t>
  </si>
  <si>
    <t>ドレッシング類</t>
  </si>
  <si>
    <t>しょうゆ類</t>
  </si>
  <si>
    <t>味噌類</t>
  </si>
  <si>
    <t>塩類</t>
  </si>
  <si>
    <t>たれ類</t>
  </si>
  <si>
    <t>その他調味料類</t>
  </si>
  <si>
    <t>ジュース類</t>
  </si>
  <si>
    <t>お茶類</t>
  </si>
  <si>
    <t>その他嗜好飲料類</t>
  </si>
  <si>
    <t>洋菓子類</t>
  </si>
  <si>
    <t>和菓子類</t>
  </si>
  <si>
    <t>その他菓子類</t>
  </si>
  <si>
    <t>インスタント食品類</t>
  </si>
  <si>
    <t>ふりかけ類</t>
  </si>
  <si>
    <t>パン類</t>
  </si>
  <si>
    <t>その他調理食品類</t>
  </si>
  <si>
    <t>日本酒類</t>
  </si>
  <si>
    <t>焼酎類</t>
  </si>
  <si>
    <t>リキュール類</t>
  </si>
  <si>
    <t>ワイン類</t>
  </si>
  <si>
    <t>その他酒類</t>
  </si>
  <si>
    <t>＊</t>
  </si>
  <si>
    <t>春期</t>
  </si>
  <si>
    <t>夏期</t>
  </si>
  <si>
    <t>秋期</t>
  </si>
  <si>
    <t>冬期</t>
  </si>
  <si>
    <t>主　要　商　品</t>
  </si>
  <si>
    <t>（企業方針・商品開発方針・競合他社との違いや強み、事業所の写真など）</t>
  </si>
  <si>
    <t>〒　　-</t>
  </si>
  <si>
    <t>＊申込先：島島根県商工会連合会　経営支援課　（担当：齋藤）　</t>
  </si>
  <si>
    <t>Ｅ－ｍａｉｌ：</t>
  </si>
  <si>
    <t>momo10st.k@shoko-shimane.or.jp</t>
  </si>
  <si>
    <t>小規模事業者支援パッケージ事業</t>
  </si>
  <si>
    <t>地方公共団体連携型広域展示販売・商談会事業　参加申込書</t>
  </si>
  <si>
    <t>支援商品等の選定に関しては貴会の内部協議結果に従い、また選定後の事業推進については貴会の推進スケジュールに基づいて実施協力することを了承します。</t>
  </si>
  <si>
    <t>　当事業所は，下記の事項を了承の上で、地方公共団体連携型広域展示販売・商談会事業へ申し込みます。</t>
  </si>
  <si>
    <t>業種</t>
  </si>
  <si>
    <t>従業員数</t>
  </si>
  <si>
    <t>人</t>
  </si>
  <si>
    <t>業種</t>
  </si>
  <si>
    <t>従業員数</t>
  </si>
  <si>
    <t>　提出期限：平成２７年７月３０日（木）必着</t>
  </si>
  <si>
    <t>支援機関No.</t>
  </si>
  <si>
    <t>商工会名称</t>
  </si>
  <si>
    <t>TEL</t>
  </si>
  <si>
    <t>FAX</t>
  </si>
  <si>
    <t>まつえ北商工会</t>
  </si>
  <si>
    <t>0852-82-2266</t>
  </si>
  <si>
    <t>0852-82-1407</t>
  </si>
  <si>
    <t>東出雲町商工会</t>
  </si>
  <si>
    <t>0852-52-2344</t>
  </si>
  <si>
    <t>0852-52-2194</t>
  </si>
  <si>
    <t>まつえ南商工会</t>
  </si>
  <si>
    <t>0852-66-0861</t>
  </si>
  <si>
    <t>0852-66-3377</t>
  </si>
  <si>
    <t>安来市商工会</t>
  </si>
  <si>
    <t>0854-32-2155</t>
  </si>
  <si>
    <t>0854-32-2396</t>
  </si>
  <si>
    <t>奥出雲町商工会</t>
  </si>
  <si>
    <t>0854-54-0158</t>
  </si>
  <si>
    <t>0854-54-0169</t>
  </si>
  <si>
    <t>雲南市商工会</t>
  </si>
  <si>
    <t>0854-45-2405</t>
  </si>
  <si>
    <t>0854-45-2446</t>
  </si>
  <si>
    <t>飯南町商工会</t>
  </si>
  <si>
    <t>0854-76-2118</t>
  </si>
  <si>
    <t>0854-76-2955</t>
  </si>
  <si>
    <t>斐川町商工会</t>
  </si>
  <si>
    <t>0853-72-0674</t>
  </si>
  <si>
    <t>0853-72-0765</t>
  </si>
  <si>
    <t>出雲商工会</t>
  </si>
  <si>
    <t>0853-53-2558</t>
  </si>
  <si>
    <t>0853-53-2252</t>
  </si>
  <si>
    <t>銀の道商工会</t>
  </si>
  <si>
    <t>050-3784-0955</t>
  </si>
  <si>
    <t>0855-65-2346</t>
  </si>
  <si>
    <t>川本町商工会</t>
  </si>
  <si>
    <t>0855-72-0123</t>
  </si>
  <si>
    <t>0855-72-2516</t>
  </si>
  <si>
    <t>美郷町商工会</t>
  </si>
  <si>
    <t>0855-75-0805</t>
  </si>
  <si>
    <t>0855-75-1326</t>
  </si>
  <si>
    <t>邑南町商工会</t>
  </si>
  <si>
    <t>0855-95-0278</t>
  </si>
  <si>
    <t>0855-95-0904</t>
  </si>
  <si>
    <t>桜江町商工会</t>
  </si>
  <si>
    <t>0855-92-1331</t>
  </si>
  <si>
    <t>0855-92-1338</t>
  </si>
  <si>
    <t>石央商工会</t>
  </si>
  <si>
    <t>0855-42-0070</t>
  </si>
  <si>
    <t>0855-42-1783</t>
  </si>
  <si>
    <t>美濃商工会</t>
  </si>
  <si>
    <t>0856-52-2537</t>
  </si>
  <si>
    <t>0856-52-2536</t>
  </si>
  <si>
    <t>津和野町商工会</t>
  </si>
  <si>
    <t>0856-72-3131</t>
  </si>
  <si>
    <t>0856-72-1389</t>
  </si>
  <si>
    <t>吉賀町商工会</t>
  </si>
  <si>
    <t>0856-77-1255</t>
  </si>
  <si>
    <t>0856-77-1640</t>
  </si>
  <si>
    <t>隠岐の島町商工会</t>
  </si>
  <si>
    <t>08512-2-1157</t>
  </si>
  <si>
    <t>08512-2-5984</t>
  </si>
  <si>
    <t>隠岐國商工会</t>
  </si>
  <si>
    <t>08514-2-0376</t>
  </si>
  <si>
    <t>08514-2-0775</t>
  </si>
  <si>
    <t>西ノ島町商工会</t>
  </si>
  <si>
    <t>08514-6-1021</t>
  </si>
  <si>
    <t>08514-6-1964</t>
  </si>
  <si>
    <t>島根県商工会連合会</t>
  </si>
  <si>
    <t>松江商工会議所</t>
  </si>
  <si>
    <t>0852-23-1616</t>
  </si>
  <si>
    <t>0852-23-1656</t>
  </si>
  <si>
    <t>出雲商工会議所</t>
  </si>
  <si>
    <t>0853-23-2411</t>
  </si>
  <si>
    <t>0853-23-1144</t>
  </si>
  <si>
    <t>大田商工会議所</t>
  </si>
  <si>
    <t>0854-82-0765</t>
  </si>
  <si>
    <t>0854-82-2993</t>
  </si>
  <si>
    <t>平田商工会議所</t>
  </si>
  <si>
    <t>0853-63-3211</t>
  </si>
  <si>
    <t>0853-63-3346</t>
  </si>
  <si>
    <t>江津商工会議所</t>
  </si>
  <si>
    <t>0855-52-2268</t>
  </si>
  <si>
    <t>0855-52-1369</t>
  </si>
  <si>
    <t>浜田商工会議所</t>
  </si>
  <si>
    <t>0855-22-3025</t>
  </si>
  <si>
    <t>0855-22-5400</t>
  </si>
  <si>
    <t>益田商工会議所</t>
  </si>
  <si>
    <t>0856-22-0088</t>
  </si>
  <si>
    <t>0856-23-4343</t>
  </si>
  <si>
    <t>安来商工会議所</t>
  </si>
  <si>
    <t>0854-22-2380</t>
  </si>
  <si>
    <t>0854-23-2314</t>
  </si>
  <si>
    <t>申込№</t>
  </si>
  <si>
    <t>○</t>
  </si>
  <si>
    <t>選択</t>
  </si>
  <si>
    <t>役職</t>
  </si>
  <si>
    <t>担当者名</t>
  </si>
  <si>
    <t>所在地</t>
  </si>
  <si>
    <t>Tel</t>
  </si>
  <si>
    <t>Fax</t>
  </si>
  <si>
    <t>東部</t>
  </si>
  <si>
    <t>代取</t>
  </si>
  <si>
    <t>代表者</t>
  </si>
  <si>
    <t>〒　　-</t>
  </si>
  <si>
    <t>ここ1-1</t>
  </si>
  <si>
    <t>0000-00-0000</t>
  </si>
  <si>
    <t>0000-00-0002</t>
  </si>
  <si>
    <t>ｌｌｌ＠こｍ</t>
  </si>
  <si>
    <t>（意向調査）</t>
  </si>
  <si>
    <t>活用する施策</t>
  </si>
  <si>
    <t>商品名１</t>
  </si>
  <si>
    <t>商品名２</t>
  </si>
  <si>
    <t>商品名３</t>
  </si>
  <si>
    <t>商品名４</t>
  </si>
  <si>
    <t>商品名５</t>
  </si>
  <si>
    <t>A.食品表示審査</t>
  </si>
  <si>
    <t>B.消費者モニタリング</t>
  </si>
  <si>
    <t>D.商談会対応セミナー</t>
  </si>
  <si>
    <t>E.味覚分析</t>
  </si>
  <si>
    <t>F.商品紹介冊子の掲載</t>
  </si>
  <si>
    <r>
      <t>C</t>
    </r>
    <r>
      <rPr>
        <sz val="10"/>
        <color indexed="8"/>
        <rFont val="ＭＳ Ｐゴシック"/>
        <family val="3"/>
      </rPr>
      <t>.商品ブラッシュアップ等
   個別相談会</t>
    </r>
  </si>
  <si>
    <t>Start</t>
  </si>
  <si>
    <t>商品１</t>
  </si>
  <si>
    <t>商品2</t>
  </si>
  <si>
    <t>商品3</t>
  </si>
  <si>
    <t>商品4</t>
  </si>
  <si>
    <t>商品5</t>
  </si>
  <si>
    <t>施策1</t>
  </si>
  <si>
    <t>施策2</t>
  </si>
  <si>
    <t>施策3</t>
  </si>
  <si>
    <t>施策4</t>
  </si>
  <si>
    <t>施策5</t>
  </si>
  <si>
    <t>-</t>
  </si>
  <si>
    <t>島根県商工会連合会　　御中</t>
  </si>
  <si>
    <t>＊この事業は、支援機関の継続的支援による事業効果の最大化を目指しておりますので、管轄の商工会等名および担当経営指導員名をご記入ください。</t>
  </si>
  <si>
    <t>※当事業で「販路開拓を目指す商品」と「活用する施策」について記載下さい。</t>
  </si>
  <si>
    <t>※各施策等については、改めて参加要件等を通知し、申請を行っていただきますので、変更は可能です。</t>
  </si>
  <si>
    <t>（主要商品、企業ＰＲ）</t>
  </si>
  <si>
    <t>B.消費者モニター調査</t>
  </si>
  <si>
    <t>様式１</t>
  </si>
  <si>
    <t>主要商品</t>
  </si>
  <si>
    <t>安全性への取り組み</t>
  </si>
  <si>
    <t>事業所PR</t>
  </si>
  <si>
    <t>事業所PR</t>
  </si>
  <si>
    <t>End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</si>
</sst>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color indexed="8"/>
      <name val="ＭＳ Ｐ明朝"/>
      <family val="1"/>
    </font>
    <font>
      <sz val="10"/>
      <color indexed="8"/>
      <name val="ＭＳ ゴシック"/>
      <family val="3"/>
    </font>
    <font>
      <sz val="14"/>
      <color indexed="8"/>
      <name val="ＭＳ ゴシック"/>
      <family val="3"/>
    </font>
    <font>
      <sz val="18"/>
      <color indexed="8"/>
      <name val="ＭＳ ゴシック"/>
      <family val="3"/>
    </font>
    <font>
      <b/>
      <sz val="18"/>
      <color indexed="8"/>
      <name val="ＭＳ Ｐゴシック"/>
      <family val="3"/>
    </font>
    <font>
      <sz val="10"/>
      <color indexed="8"/>
      <name val="ＭＳ Ｐゴシック"/>
      <family val="3"/>
    </font>
    <font>
      <sz val="8"/>
      <color indexed="8"/>
      <name val="ＭＳ ゴシック"/>
      <family val="3"/>
    </font>
    <font>
      <b/>
      <sz val="14"/>
      <color indexed="9"/>
      <name val="ＭＳ ゴシック"/>
      <family val="3"/>
    </font>
    <font>
      <sz val="14"/>
      <color indexed="8"/>
      <name val="ＭＳ 明朝"/>
      <family val="1"/>
    </font>
    <font>
      <b/>
      <sz val="14"/>
      <color indexed="8"/>
      <name val="ＭＳ 明朝"/>
      <family val="1"/>
    </font>
    <font>
      <sz val="11"/>
      <color indexed="8"/>
      <name val="ＭＳ ゴシック"/>
      <family val="3"/>
    </font>
    <font>
      <sz val="9.5"/>
      <color indexed="8"/>
      <name val="ＭＳ Ｐゴシック"/>
      <family val="3"/>
    </font>
    <font>
      <sz val="9"/>
      <name val="ＭＳ 明朝"/>
      <family val="1"/>
    </font>
    <font>
      <b/>
      <sz val="14"/>
      <name val="ＭＳ 明朝"/>
      <family val="1"/>
    </font>
    <font>
      <sz val="11"/>
      <name val="ＭＳ 明朝"/>
      <family val="1"/>
    </font>
    <font>
      <sz val="14"/>
      <name val="ＭＳ 明朝"/>
      <family val="1"/>
    </font>
    <font>
      <u val="single"/>
      <sz val="9.9"/>
      <color indexed="36"/>
      <name val="ＭＳ Ｐゴシック"/>
      <family val="3"/>
    </font>
    <font>
      <b/>
      <sz val="16"/>
      <color indexed="8"/>
      <name val="ＭＳ Ｐゴシック"/>
      <family val="3"/>
    </font>
    <font>
      <sz val="10"/>
      <color indexed="9"/>
      <name val="ＭＳ ゴシック"/>
      <family val="3"/>
    </font>
    <font>
      <sz val="8"/>
      <color indexed="9"/>
      <name val="ＭＳ ゴシック"/>
      <family val="3"/>
    </font>
    <font>
      <sz val="12"/>
      <color indexed="8"/>
      <name val="ＭＳ Ｐゴシック"/>
      <family val="3"/>
    </font>
    <font>
      <sz val="14"/>
      <color indexed="8"/>
      <name val="ＭＳ Ｐゴシック"/>
      <family val="3"/>
    </font>
    <font>
      <sz val="10"/>
      <name val="ＭＳ ゴシック"/>
      <family val="3"/>
    </font>
    <font>
      <b/>
      <sz val="14"/>
      <name val="ＭＳ ゴシック"/>
      <family val="3"/>
    </font>
    <font>
      <sz val="12"/>
      <name val="ＭＳ 明朝"/>
      <family val="1"/>
    </font>
    <font>
      <b/>
      <sz val="18"/>
      <color indexed="8"/>
      <name val="ＭＳ ゴシック"/>
      <family val="3"/>
    </font>
    <font>
      <b/>
      <sz val="14"/>
      <name val="ＭＳ Ｐゴシック"/>
      <family val="3"/>
    </font>
    <font>
      <b/>
      <sz val="16"/>
      <name val="ＭＳ Ｐゴシック"/>
      <family val="3"/>
    </font>
    <font>
      <sz val="18"/>
      <name val="ＭＳ Ｐゴシック"/>
      <family val="3"/>
    </font>
    <font>
      <b/>
      <sz val="11"/>
      <name val="ＭＳ Ｐゴシック"/>
      <family val="3"/>
    </font>
    <font>
      <sz val="8"/>
      <name val="ＭＳ Ｐゴシック"/>
      <family val="3"/>
    </font>
    <font>
      <b/>
      <i/>
      <sz val="12"/>
      <color indexed="8"/>
      <name val="ＭＳ Ｐゴシック"/>
      <family val="3"/>
    </font>
    <font>
      <b/>
      <u val="single"/>
      <sz val="14"/>
      <color indexed="8"/>
      <name val="ＭＳ Ｐゴシック"/>
      <family val="3"/>
    </font>
    <font>
      <b/>
      <sz val="14"/>
      <color indexed="8"/>
      <name val="ＭＳ ゴシック"/>
      <family val="3"/>
    </font>
    <font>
      <u val="single"/>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u val="single"/>
      <sz val="12"/>
      <color indexed="12"/>
      <name val="ＭＳ Ｐゴシック"/>
      <family val="3"/>
    </font>
    <font>
      <sz val="12"/>
      <color indexed="9"/>
      <name val="ＭＳ Ｐゴシック"/>
      <family val="3"/>
    </font>
    <font>
      <sz val="9"/>
      <color indexed="9"/>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
      <sz val="10"/>
      <color theme="0"/>
      <name val="ＭＳ Ｐゴシック"/>
      <family val="3"/>
    </font>
    <font>
      <u val="single"/>
      <sz val="12"/>
      <color theme="10"/>
      <name val="ＭＳ Ｐゴシック"/>
      <family val="3"/>
    </font>
    <font>
      <sz val="12"/>
      <color theme="0"/>
      <name val="ＭＳ Ｐゴシック"/>
      <family val="3"/>
    </font>
    <font>
      <sz val="9"/>
      <color theme="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ashDot"/>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medium"/>
      <right style="thin"/>
      <top style="medium"/>
      <bottom style="medium"/>
    </border>
    <border>
      <left style="thin"/>
      <right style="thin"/>
      <top style="medium"/>
      <bottom style="medium"/>
    </border>
    <border>
      <left style="medium"/>
      <right style="thin"/>
      <top style="thin"/>
      <bottom style="thin"/>
    </border>
    <border>
      <left style="medium"/>
      <right style="thin"/>
      <top style="medium"/>
      <bottom style="thin"/>
    </border>
    <border>
      <left style="medium"/>
      <right style="thin"/>
      <top style="thin"/>
      <bottom style="medium"/>
    </border>
    <border>
      <left style="thin"/>
      <right/>
      <top style="thin"/>
      <bottom style="thin"/>
    </border>
    <border>
      <left style="medium"/>
      <right style="thin"/>
      <top/>
      <bottom style="thin"/>
    </border>
    <border>
      <left/>
      <right style="medium"/>
      <top/>
      <bottom style="thin"/>
    </border>
    <border>
      <left style="thin"/>
      <right style="thin"/>
      <top style="thin"/>
      <bottom style="thin"/>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top style="thin"/>
      <bottom style="dotted"/>
    </border>
    <border>
      <left/>
      <right style="thin"/>
      <top style="thin"/>
      <bottom style="dotted"/>
    </border>
    <border>
      <left style="thin"/>
      <right/>
      <top style="dotted"/>
      <bottom style="dotted"/>
    </border>
    <border>
      <left style="thin"/>
      <right/>
      <top style="dotted"/>
      <bottom style="thin"/>
    </border>
    <border>
      <left style="thin"/>
      <right style="thin"/>
      <top style="thin"/>
      <bottom style="medium"/>
    </border>
    <border>
      <left style="medium"/>
      <right style="thin"/>
      <top style="thin"/>
      <bottom/>
    </border>
    <border>
      <left style="medium"/>
      <right style="thin"/>
      <top/>
      <bottom style="medium"/>
    </border>
    <border>
      <left style="thin"/>
      <right/>
      <top style="medium"/>
      <bottom style="medium"/>
    </border>
    <border>
      <left/>
      <right/>
      <top style="medium"/>
      <bottom style="medium"/>
    </border>
    <border>
      <left>
        <color indexed="63"/>
      </left>
      <right style="medium"/>
      <top style="medium"/>
      <bottom style="medium"/>
    </border>
    <border>
      <left/>
      <right/>
      <top style="thin"/>
      <bottom style="thin"/>
    </border>
    <border>
      <left/>
      <right style="medium"/>
      <top style="thin"/>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color indexed="63"/>
      </left>
      <right style="thin"/>
      <top style="thin"/>
      <bottom style="thin"/>
    </border>
    <border>
      <left style="thin"/>
      <right/>
      <top style="thin"/>
      <bottom style="medium"/>
    </border>
    <border>
      <left/>
      <right style="thin"/>
      <top style="thin"/>
      <bottom style="medium"/>
    </border>
    <border>
      <left style="thin"/>
      <right/>
      <top style="thin"/>
      <bottom style="hair"/>
    </border>
    <border>
      <left/>
      <right/>
      <top style="thin"/>
      <bottom style="hair"/>
    </border>
    <border>
      <left/>
      <right style="medium"/>
      <top style="thin"/>
      <bottom style="hair"/>
    </border>
    <border>
      <left/>
      <right style="medium"/>
      <top style="thin"/>
      <bottom style="thin"/>
    </border>
    <border>
      <left/>
      <right/>
      <top style="thin"/>
      <bottom style="medium"/>
    </border>
    <border>
      <left/>
      <right style="medium"/>
      <top style="thin"/>
      <bottom style="medium"/>
    </border>
    <border>
      <left style="medium"/>
      <right/>
      <top style="medium"/>
      <bottom/>
    </border>
    <border>
      <left style="medium"/>
      <right/>
      <top/>
      <bottom style="thin"/>
    </border>
    <border>
      <left style="thin"/>
      <right/>
      <top style="medium"/>
      <bottom/>
    </border>
    <border>
      <left/>
      <right/>
      <top style="medium"/>
      <bottom/>
    </border>
    <border>
      <left/>
      <right style="medium"/>
      <top style="medium"/>
      <bottom/>
    </border>
    <border>
      <left style="thin"/>
      <right/>
      <top style="hair"/>
      <bottom style="thin"/>
    </border>
    <border>
      <left/>
      <right/>
      <top style="hair"/>
      <bottom style="thin"/>
    </border>
    <border>
      <left/>
      <right style="medium"/>
      <top style="hair"/>
      <bottom style="thin"/>
    </border>
    <border>
      <left>
        <color indexed="63"/>
      </left>
      <right style="thin"/>
      <top style="medium"/>
      <bottom style="medium"/>
    </border>
    <border>
      <left/>
      <right style="thin"/>
      <top style="dotted"/>
      <bottom style="dotted"/>
    </border>
    <border>
      <left style="medium"/>
      <right/>
      <top style="medium"/>
      <bottom style="medium"/>
    </border>
    <border>
      <left style="thin"/>
      <right/>
      <top>
        <color indexed="63"/>
      </top>
      <bottom style="dotted"/>
    </border>
    <border>
      <left/>
      <right style="thin"/>
      <top>
        <color indexed="63"/>
      </top>
      <bottom style="dotted"/>
    </border>
    <border>
      <left/>
      <right style="thin"/>
      <top style="dotted"/>
      <bottom style="thin"/>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1" fillId="0" borderId="0" applyFont="0" applyFill="0" applyBorder="0" applyAlignment="0" applyProtection="0"/>
    <xf numFmtId="0" fontId="64" fillId="0" borderId="0" applyNumberFormat="0" applyFill="0" applyBorder="0" applyAlignment="0" applyProtection="0"/>
    <xf numFmtId="0" fontId="1"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5" fillId="31" borderId="4" applyNumberFormat="0" applyAlignment="0" applyProtection="0"/>
    <xf numFmtId="0" fontId="20" fillId="0" borderId="0" applyNumberFormat="0" applyFill="0" applyBorder="0" applyAlignment="0" applyProtection="0"/>
    <xf numFmtId="0" fontId="76" fillId="32" borderId="0" applyNumberFormat="0" applyBorder="0" applyAlignment="0" applyProtection="0"/>
  </cellStyleXfs>
  <cellXfs count="203">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Border="1" applyAlignment="1">
      <alignment horizontal="center" vertical="top"/>
    </xf>
    <xf numFmtId="0" fontId="7" fillId="0" borderId="0" xfId="0" applyFont="1" applyFill="1" applyBorder="1" applyAlignment="1">
      <alignment horizontal="center" vertical="center"/>
    </xf>
    <xf numFmtId="0" fontId="3" fillId="0" borderId="10" xfId="0" applyFont="1" applyBorder="1" applyAlignment="1">
      <alignment vertical="center"/>
    </xf>
    <xf numFmtId="0" fontId="6" fillId="0" borderId="0" xfId="0" applyFont="1" applyFill="1" applyBorder="1" applyAlignment="1">
      <alignment horizontal="center" vertical="center"/>
    </xf>
    <xf numFmtId="0" fontId="8" fillId="33" borderId="0" xfId="0" applyFont="1" applyFill="1" applyAlignment="1">
      <alignment vertical="center"/>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0" fontId="11" fillId="0" borderId="0" xfId="0" applyFont="1" applyFill="1" applyBorder="1" applyAlignment="1">
      <alignment vertical="center"/>
    </xf>
    <xf numFmtId="0" fontId="5"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5" fillId="33" borderId="0" xfId="0" applyFont="1" applyFill="1" applyAlignment="1">
      <alignment horizontal="left" vertical="center"/>
    </xf>
    <xf numFmtId="0" fontId="77" fillId="34" borderId="19" xfId="0" applyFont="1" applyFill="1" applyBorder="1" applyAlignment="1">
      <alignment horizontal="center" vertical="center" wrapText="1"/>
    </xf>
    <xf numFmtId="0" fontId="78" fillId="34" borderId="20" xfId="0" applyFont="1" applyFill="1" applyBorder="1" applyAlignment="1">
      <alignment horizontal="center" vertical="center" wrapText="1"/>
    </xf>
    <xf numFmtId="0" fontId="77" fillId="34" borderId="21" xfId="0" applyFont="1" applyFill="1" applyBorder="1" applyAlignment="1">
      <alignment horizontal="center" vertical="center"/>
    </xf>
    <xf numFmtId="0" fontId="77" fillId="34" borderId="22" xfId="0" applyFont="1" applyFill="1" applyBorder="1" applyAlignment="1">
      <alignment horizontal="center" vertical="center" wrapText="1"/>
    </xf>
    <xf numFmtId="0" fontId="24" fillId="0" borderId="0" xfId="0" applyFont="1" applyAlignment="1">
      <alignment vertical="center"/>
    </xf>
    <xf numFmtId="0" fontId="21" fillId="33" borderId="0" xfId="0" applyFont="1" applyFill="1" applyAlignment="1">
      <alignment horizontal="left" vertical="center" wrapText="1"/>
    </xf>
    <xf numFmtId="0" fontId="21" fillId="33" borderId="0" xfId="0" applyFont="1" applyFill="1" applyAlignment="1">
      <alignment horizontal="left" vertical="center"/>
    </xf>
    <xf numFmtId="0" fontId="22" fillId="34" borderId="21" xfId="0" applyFont="1" applyFill="1" applyBorder="1" applyAlignment="1">
      <alignment horizontal="center" vertical="center" wrapText="1"/>
    </xf>
    <xf numFmtId="0" fontId="77" fillId="34" borderId="23" xfId="0" applyFont="1" applyFill="1" applyBorder="1" applyAlignment="1">
      <alignment horizontal="center" vertical="center"/>
    </xf>
    <xf numFmtId="0" fontId="27" fillId="0" borderId="0" xfId="0" applyFont="1" applyFill="1" applyBorder="1" applyAlignment="1">
      <alignment horizontal="center" vertical="center"/>
    </xf>
    <xf numFmtId="0" fontId="8" fillId="0" borderId="0" xfId="0" applyFont="1" applyAlignment="1">
      <alignment vertical="center"/>
    </xf>
    <xf numFmtId="0" fontId="25" fillId="0" borderId="0" xfId="0" applyFont="1" applyAlignment="1">
      <alignment vertical="center"/>
    </xf>
    <xf numFmtId="0" fontId="29" fillId="0" borderId="0" xfId="0" applyFont="1" applyFill="1" applyBorder="1" applyAlignment="1">
      <alignment horizontal="left" vertical="center"/>
    </xf>
    <xf numFmtId="0" fontId="33"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72"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24" fillId="0" borderId="0" xfId="0" applyFont="1" applyAlignment="1">
      <alignment horizontal="right" vertical="center"/>
    </xf>
    <xf numFmtId="0" fontId="79" fillId="0" borderId="0" xfId="43" applyFont="1" applyAlignment="1" applyProtection="1">
      <alignment vertical="center"/>
      <protection/>
    </xf>
    <xf numFmtId="0" fontId="35" fillId="0" borderId="0" xfId="0" applyFont="1" applyAlignment="1">
      <alignment vertical="center"/>
    </xf>
    <xf numFmtId="0" fontId="8" fillId="33" borderId="0" xfId="0" applyFont="1" applyFill="1" applyAlignment="1">
      <alignment horizontal="left" vertical="center"/>
    </xf>
    <xf numFmtId="0" fontId="77" fillId="34" borderId="24" xfId="0" applyFont="1" applyFill="1" applyBorder="1" applyAlignment="1">
      <alignment horizontal="center" vertical="center"/>
    </xf>
    <xf numFmtId="0" fontId="77" fillId="34" borderId="25" xfId="0" applyFont="1" applyFill="1" applyBorder="1" applyAlignment="1">
      <alignment horizontal="center" vertical="center"/>
    </xf>
    <xf numFmtId="0" fontId="19" fillId="0" borderId="26" xfId="0" applyFont="1" applyBorder="1" applyAlignment="1">
      <alignment horizontal="left" vertical="center" indent="1"/>
    </xf>
    <xf numFmtId="176" fontId="30" fillId="35" borderId="27" xfId="0" applyNumberFormat="1" applyFont="1" applyFill="1" applyBorder="1" applyAlignment="1">
      <alignment horizontal="center" vertical="center" wrapText="1"/>
    </xf>
    <xf numFmtId="0" fontId="30" fillId="35" borderId="27" xfId="0" applyFont="1" applyFill="1" applyBorder="1" applyAlignment="1">
      <alignment horizontal="center" vertical="center"/>
    </xf>
    <xf numFmtId="0" fontId="30" fillId="35" borderId="27" xfId="0" applyFont="1" applyFill="1" applyBorder="1" applyAlignment="1">
      <alignment horizontal="center" vertical="center" wrapText="1"/>
    </xf>
    <xf numFmtId="0" fontId="31" fillId="36" borderId="27" xfId="0" applyFont="1" applyFill="1" applyBorder="1" applyAlignment="1">
      <alignment horizontal="center" vertical="center" wrapText="1"/>
    </xf>
    <xf numFmtId="0" fontId="31" fillId="36" borderId="27" xfId="0" applyFont="1" applyFill="1" applyBorder="1" applyAlignment="1">
      <alignment horizontal="center" vertical="center"/>
    </xf>
    <xf numFmtId="0" fontId="31" fillId="36" borderId="24" xfId="0" applyFont="1" applyFill="1" applyBorder="1" applyAlignment="1">
      <alignment horizontal="center" vertical="center"/>
    </xf>
    <xf numFmtId="0" fontId="0" fillId="0" borderId="0" xfId="0" applyAlignment="1">
      <alignment horizontal="left" vertical="center"/>
    </xf>
    <xf numFmtId="0" fontId="6" fillId="0" borderId="0" xfId="0" applyFont="1" applyFill="1" applyBorder="1" applyAlignment="1">
      <alignment horizontal="left" vertical="center" wrapText="1"/>
    </xf>
    <xf numFmtId="0" fontId="31" fillId="7" borderId="27" xfId="0" applyFont="1" applyFill="1" applyBorder="1" applyAlignment="1">
      <alignment horizontal="center" vertical="center"/>
    </xf>
    <xf numFmtId="0" fontId="31" fillId="25" borderId="27" xfId="0" applyFont="1" applyFill="1" applyBorder="1" applyAlignment="1">
      <alignment horizontal="center" vertical="center"/>
    </xf>
    <xf numFmtId="0" fontId="31" fillId="11" borderId="27" xfId="0" applyFont="1" applyFill="1" applyBorder="1" applyAlignment="1">
      <alignment horizontal="center" vertical="center"/>
    </xf>
    <xf numFmtId="0" fontId="31" fillId="12" borderId="27" xfId="0" applyFont="1" applyFill="1" applyBorder="1" applyAlignment="1">
      <alignment horizontal="center" vertical="center"/>
    </xf>
    <xf numFmtId="0" fontId="0" fillId="12" borderId="0" xfId="0" applyFill="1" applyAlignment="1">
      <alignment horizontal="left" vertical="center"/>
    </xf>
    <xf numFmtId="0" fontId="0" fillId="11" borderId="0" xfId="0" applyFill="1" applyAlignment="1">
      <alignment horizontal="left" vertical="center"/>
    </xf>
    <xf numFmtId="0" fontId="36" fillId="0" borderId="0" xfId="0" applyFont="1" applyAlignment="1">
      <alignment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4" fillId="0" borderId="20" xfId="0" applyFont="1" applyBorder="1" applyAlignment="1">
      <alignment horizontal="center" vertical="center"/>
    </xf>
    <xf numFmtId="0" fontId="31" fillId="22" borderId="27" xfId="0" applyFont="1" applyFill="1" applyBorder="1" applyAlignment="1">
      <alignment horizontal="center" vertical="center"/>
    </xf>
    <xf numFmtId="0" fontId="24" fillId="0" borderId="31" xfId="0" applyFont="1" applyBorder="1" applyAlignment="1">
      <alignment horizontal="left" vertical="center" shrinkToFit="1"/>
    </xf>
    <xf numFmtId="0" fontId="24" fillId="0" borderId="32" xfId="0" applyFont="1" applyBorder="1" applyAlignment="1">
      <alignment horizontal="left" vertical="center" shrinkToFit="1"/>
    </xf>
    <xf numFmtId="0" fontId="24" fillId="0" borderId="33" xfId="0" applyFont="1" applyBorder="1" applyAlignment="1">
      <alignment horizontal="left" vertical="center" shrinkToFit="1"/>
    </xf>
    <xf numFmtId="0" fontId="24" fillId="0" borderId="33" xfId="0" applyFont="1" applyBorder="1" applyAlignment="1">
      <alignment horizontal="left" vertical="center" wrapText="1" shrinkToFit="1"/>
    </xf>
    <xf numFmtId="0" fontId="24" fillId="0" borderId="34" xfId="0" applyFont="1" applyBorder="1" applyAlignment="1">
      <alignment horizontal="left" vertical="center" shrinkToFit="1"/>
    </xf>
    <xf numFmtId="0" fontId="31" fillId="22" borderId="11" xfId="0" applyFont="1" applyFill="1" applyBorder="1" applyAlignment="1">
      <alignment horizontal="center" vertical="center"/>
    </xf>
    <xf numFmtId="0" fontId="31" fillId="0" borderId="11" xfId="0" applyFont="1" applyFill="1" applyBorder="1" applyAlignment="1">
      <alignment horizontal="center" vertical="center"/>
    </xf>
    <xf numFmtId="0" fontId="38" fillId="0" borderId="0" xfId="0" applyFont="1" applyAlignment="1">
      <alignment vertical="center"/>
    </xf>
    <xf numFmtId="0" fontId="80" fillId="34" borderId="35" xfId="0" applyFont="1" applyFill="1" applyBorder="1" applyAlignment="1">
      <alignment horizontal="center" vertical="center"/>
    </xf>
    <xf numFmtId="0" fontId="77" fillId="34" borderId="36" xfId="0" applyFont="1" applyFill="1" applyBorder="1" applyAlignment="1">
      <alignment horizontal="center" vertical="center"/>
    </xf>
    <xf numFmtId="0" fontId="77" fillId="34" borderId="37" xfId="0" applyFont="1" applyFill="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9" fillId="0" borderId="24" xfId="0" applyFont="1" applyBorder="1" applyAlignment="1">
      <alignment horizontal="left" vertical="center" indent="1" shrinkToFit="1"/>
    </xf>
    <xf numFmtId="0" fontId="19" fillId="0" borderId="41" xfId="0" applyFont="1" applyBorder="1" applyAlignment="1">
      <alignment horizontal="left" vertical="center" indent="1" shrinkToFit="1"/>
    </xf>
    <xf numFmtId="0" fontId="19" fillId="0" borderId="41" xfId="0" applyFont="1" applyBorder="1" applyAlignment="1">
      <alignment horizontal="center" vertical="center"/>
    </xf>
    <xf numFmtId="0" fontId="10" fillId="0" borderId="11" xfId="0" applyFont="1" applyBorder="1" applyAlignment="1">
      <alignment horizontal="left" vertical="top"/>
    </xf>
    <xf numFmtId="0" fontId="10" fillId="0" borderId="12" xfId="0" applyFont="1" applyBorder="1" applyAlignment="1">
      <alignment horizontal="left" vertical="top"/>
    </xf>
    <xf numFmtId="0" fontId="10" fillId="0" borderId="42" xfId="0" applyFont="1" applyBorder="1" applyAlignment="1">
      <alignment horizontal="left" vertical="top"/>
    </xf>
    <xf numFmtId="0" fontId="14" fillId="0" borderId="43" xfId="0" applyFont="1" applyBorder="1" applyAlignment="1">
      <alignment horizontal="left" vertical="top" wrapText="1"/>
    </xf>
    <xf numFmtId="0" fontId="14" fillId="0" borderId="44" xfId="0" applyFont="1" applyBorder="1" applyAlignment="1">
      <alignment horizontal="left" vertical="top" wrapText="1"/>
    </xf>
    <xf numFmtId="0" fontId="14" fillId="0" borderId="45" xfId="0" applyFont="1" applyBorder="1" applyAlignment="1">
      <alignment horizontal="left" vertical="top" wrapText="1"/>
    </xf>
    <xf numFmtId="0" fontId="14" fillId="0" borderId="46" xfId="0" applyFont="1" applyBorder="1" applyAlignment="1">
      <alignment horizontal="left" vertical="top"/>
    </xf>
    <xf numFmtId="0" fontId="14" fillId="0" borderId="47" xfId="0" applyFont="1" applyBorder="1" applyAlignment="1">
      <alignment horizontal="left" vertical="top"/>
    </xf>
    <xf numFmtId="0" fontId="14" fillId="0" borderId="48" xfId="0" applyFont="1" applyBorder="1" applyAlignment="1">
      <alignment horizontal="left" vertical="top"/>
    </xf>
    <xf numFmtId="0" fontId="10" fillId="0" borderId="11" xfId="0" applyFont="1" applyBorder="1" applyAlignment="1">
      <alignment horizontal="left" vertical="top" wrapText="1"/>
    </xf>
    <xf numFmtId="0" fontId="0" fillId="0" borderId="12" xfId="0" applyBorder="1" applyAlignment="1">
      <alignment vertical="center"/>
    </xf>
    <xf numFmtId="0" fontId="0" fillId="0" borderId="42" xfId="0" applyBorder="1" applyAlignment="1">
      <alignment vertical="center"/>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26" xfId="0" applyFont="1" applyBorder="1" applyAlignment="1">
      <alignment horizontal="left" vertical="top" wrapText="1"/>
    </xf>
    <xf numFmtId="0" fontId="27" fillId="0" borderId="24"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49" xfId="0" applyFont="1" applyFill="1" applyBorder="1" applyAlignment="1">
      <alignment horizontal="center" vertical="center"/>
    </xf>
    <xf numFmtId="49" fontId="6" fillId="0" borderId="44" xfId="0" applyNumberFormat="1" applyFont="1" applyFill="1" applyBorder="1" applyAlignment="1">
      <alignment horizontal="right" vertical="center"/>
    </xf>
    <xf numFmtId="0" fontId="1" fillId="0" borderId="0" xfId="0" applyFont="1" applyAlignment="1">
      <alignment horizontal="left" vertical="center"/>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77" fillId="34" borderId="24" xfId="0" applyFont="1" applyFill="1" applyBorder="1" applyAlignment="1">
      <alignment horizontal="center" vertical="center"/>
    </xf>
    <xf numFmtId="0" fontId="77" fillId="34" borderId="49" xfId="0" applyFont="1" applyFill="1" applyBorder="1" applyAlignment="1">
      <alignment horizontal="center" vertical="center"/>
    </xf>
    <xf numFmtId="0" fontId="77" fillId="34" borderId="50" xfId="0" applyFont="1" applyFill="1" applyBorder="1" applyAlignment="1">
      <alignment horizontal="center" vertical="center"/>
    </xf>
    <xf numFmtId="0" fontId="77" fillId="34" borderId="51" xfId="0" applyFont="1" applyFill="1" applyBorder="1" applyAlignment="1">
      <alignment horizontal="center" vertical="center"/>
    </xf>
    <xf numFmtId="0" fontId="81" fillId="34" borderId="36" xfId="0" applyFont="1" applyFill="1" applyBorder="1" applyAlignment="1">
      <alignment horizontal="center" vertical="center"/>
    </xf>
    <xf numFmtId="0" fontId="81" fillId="34" borderId="25" xfId="0" applyFont="1" applyFill="1" applyBorder="1" applyAlignment="1">
      <alignment horizontal="center" vertical="center"/>
    </xf>
    <xf numFmtId="0" fontId="28" fillId="0" borderId="24" xfId="0" applyFont="1" applyBorder="1" applyAlignment="1">
      <alignment horizontal="center" vertical="center"/>
    </xf>
    <xf numFmtId="0" fontId="28" fillId="0" borderId="41" xfId="0" applyFont="1" applyBorder="1" applyAlignment="1">
      <alignment horizontal="center" vertical="center"/>
    </xf>
    <xf numFmtId="0" fontId="28" fillId="0" borderId="49" xfId="0" applyFont="1" applyBorder="1" applyAlignment="1">
      <alignment horizontal="center" vertical="center"/>
    </xf>
    <xf numFmtId="0" fontId="22" fillId="34" borderId="11" xfId="0" applyFont="1" applyFill="1" applyBorder="1" applyAlignment="1">
      <alignment horizontal="center" vertical="center" wrapText="1"/>
    </xf>
    <xf numFmtId="0" fontId="77" fillId="34" borderId="13" xfId="0" applyFont="1" applyFill="1" applyBorder="1" applyAlignment="1">
      <alignment horizontal="center" vertical="center" wrapText="1"/>
    </xf>
    <xf numFmtId="0" fontId="77" fillId="34" borderId="14" xfId="0" applyFont="1" applyFill="1" applyBorder="1" applyAlignment="1">
      <alignment horizontal="center" vertical="center" wrapText="1"/>
    </xf>
    <xf numFmtId="0" fontId="77" fillId="34" borderId="16"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26" xfId="0" applyFont="1" applyFill="1" applyBorder="1" applyAlignment="1">
      <alignment horizontal="center" vertical="center"/>
    </xf>
    <xf numFmtId="0" fontId="16" fillId="0" borderId="24" xfId="0" applyFont="1" applyBorder="1" applyAlignment="1">
      <alignment horizontal="center" vertical="center"/>
    </xf>
    <xf numFmtId="0" fontId="16" fillId="0" borderId="41" xfId="0" applyFont="1" applyBorder="1" applyAlignment="1">
      <alignment horizontal="center" vertical="center"/>
    </xf>
    <xf numFmtId="0" fontId="16" fillId="0" borderId="49"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77" fillId="34" borderId="11"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22" fillId="34" borderId="36" xfId="0" applyFont="1" applyFill="1" applyBorder="1" applyAlignment="1">
      <alignment horizontal="center" vertical="center" wrapText="1"/>
    </xf>
    <xf numFmtId="0" fontId="77" fillId="34" borderId="25" xfId="0" applyFont="1" applyFill="1" applyBorder="1" applyAlignment="1">
      <alignment horizontal="center" vertical="center"/>
    </xf>
    <xf numFmtId="0" fontId="64" fillId="0" borderId="24" xfId="43" applyFill="1" applyBorder="1" applyAlignment="1" applyProtection="1">
      <alignment horizontal="center" vertical="center"/>
      <protection/>
    </xf>
    <xf numFmtId="0" fontId="26" fillId="0" borderId="41"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28" fillId="0" borderId="50" xfId="0" applyFont="1" applyBorder="1" applyAlignment="1">
      <alignment horizontal="center" vertical="center"/>
    </xf>
    <xf numFmtId="0" fontId="28" fillId="0" borderId="56" xfId="0" applyFont="1" applyBorder="1" applyAlignment="1">
      <alignment horizontal="center" vertical="center"/>
    </xf>
    <xf numFmtId="0" fontId="28" fillId="0" borderId="51" xfId="0" applyFont="1" applyBorder="1" applyAlignment="1">
      <alignment horizontal="center" vertical="center"/>
    </xf>
    <xf numFmtId="0" fontId="77" fillId="34" borderId="58" xfId="0" applyFont="1" applyFill="1" applyBorder="1" applyAlignment="1">
      <alignment horizontal="center" vertical="center" wrapText="1"/>
    </xf>
    <xf numFmtId="0" fontId="77" fillId="34" borderId="59" xfId="0" applyFont="1" applyFill="1" applyBorder="1" applyAlignment="1">
      <alignment horizontal="center" vertical="center"/>
    </xf>
    <xf numFmtId="0" fontId="16" fillId="0" borderId="60" xfId="0" applyFont="1" applyFill="1" applyBorder="1" applyAlignment="1">
      <alignment horizontal="left" vertical="center" indent="1"/>
    </xf>
    <xf numFmtId="0" fontId="16" fillId="0" borderId="61" xfId="0" applyFont="1" applyFill="1" applyBorder="1" applyAlignment="1">
      <alignment horizontal="left" vertical="center" indent="1"/>
    </xf>
    <xf numFmtId="0" fontId="16" fillId="0" borderId="62" xfId="0" applyFont="1" applyFill="1" applyBorder="1" applyAlignment="1">
      <alignment horizontal="left" vertical="center" indent="1"/>
    </xf>
    <xf numFmtId="0" fontId="19" fillId="0" borderId="14" xfId="0" applyFont="1" applyBorder="1" applyAlignment="1">
      <alignment horizontal="left" vertical="center" indent="1"/>
    </xf>
    <xf numFmtId="0" fontId="19" fillId="0" borderId="15" xfId="0" applyFont="1" applyBorder="1" applyAlignment="1">
      <alignment horizontal="left" vertical="center" indent="1"/>
    </xf>
    <xf numFmtId="0" fontId="19" fillId="0" borderId="26" xfId="0" applyFont="1" applyBorder="1" applyAlignment="1">
      <alignment horizontal="left" vertical="center" indent="1"/>
    </xf>
    <xf numFmtId="0" fontId="18" fillId="34" borderId="24" xfId="0" applyFont="1" applyFill="1" applyBorder="1" applyAlignment="1">
      <alignment horizontal="left" vertical="center"/>
    </xf>
    <xf numFmtId="0" fontId="18" fillId="34" borderId="41" xfId="0" applyFont="1" applyFill="1" applyBorder="1" applyAlignment="1">
      <alignment horizontal="left" vertical="center"/>
    </xf>
    <xf numFmtId="0" fontId="18" fillId="34" borderId="55" xfId="0" applyFont="1" applyFill="1" applyBorder="1" applyAlignment="1">
      <alignment horizontal="left" vertical="center"/>
    </xf>
    <xf numFmtId="0" fontId="80" fillId="34" borderId="24" xfId="0" applyFont="1" applyFill="1" applyBorder="1" applyAlignment="1">
      <alignment horizontal="center" vertical="center" shrinkToFit="1"/>
    </xf>
    <xf numFmtId="0" fontId="80" fillId="34" borderId="41" xfId="0" applyFont="1" applyFill="1" applyBorder="1" applyAlignment="1">
      <alignment horizontal="center" vertical="center" shrinkToFit="1"/>
    </xf>
    <xf numFmtId="0" fontId="17" fillId="0" borderId="63" xfId="0" applyFont="1" applyBorder="1" applyAlignment="1">
      <alignment horizontal="left" vertical="center" indent="1"/>
    </xf>
    <xf numFmtId="0" fontId="17" fillId="0" borderId="64" xfId="0" applyFont="1" applyBorder="1" applyAlignment="1">
      <alignment horizontal="left" vertical="center" indent="1"/>
    </xf>
    <xf numFmtId="0" fontId="17" fillId="0" borderId="65" xfId="0" applyFont="1" applyBorder="1" applyAlignment="1">
      <alignment horizontal="left" vertical="center" indent="1"/>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66" xfId="0" applyFont="1" applyBorder="1" applyAlignment="1">
      <alignment horizontal="center" vertical="center"/>
    </xf>
    <xf numFmtId="0" fontId="77" fillId="34" borderId="56" xfId="0" applyFont="1" applyFill="1" applyBorder="1" applyAlignment="1">
      <alignment horizontal="center" vertical="center"/>
    </xf>
    <xf numFmtId="0" fontId="26" fillId="34" borderId="56" xfId="0" applyFont="1" applyFill="1" applyBorder="1" applyAlignment="1">
      <alignment horizontal="center" vertical="center"/>
    </xf>
    <xf numFmtId="0" fontId="26" fillId="34" borderId="57" xfId="0" applyFont="1" applyFill="1" applyBorder="1" applyAlignment="1">
      <alignment horizontal="center" vertical="center"/>
    </xf>
    <xf numFmtId="0" fontId="24" fillId="0" borderId="33" xfId="0" applyFont="1" applyBorder="1" applyAlignment="1">
      <alignment horizontal="center" vertical="center"/>
    </xf>
    <xf numFmtId="0" fontId="24" fillId="0" borderId="67" xfId="0" applyFont="1" applyBorder="1" applyAlignment="1">
      <alignment horizontal="center" vertical="center"/>
    </xf>
    <xf numFmtId="0" fontId="80" fillId="34" borderId="35" xfId="0" applyFont="1" applyFill="1" applyBorder="1" applyAlignment="1">
      <alignment horizontal="center" vertical="center"/>
    </xf>
    <xf numFmtId="0" fontId="24" fillId="0" borderId="68" xfId="0" applyFont="1" applyBorder="1" applyAlignment="1">
      <alignment horizontal="center" vertical="center"/>
    </xf>
    <xf numFmtId="0" fontId="24" fillId="0" borderId="66" xfId="0" applyFont="1" applyBorder="1" applyAlignment="1">
      <alignment horizontal="center" vertical="center"/>
    </xf>
    <xf numFmtId="0" fontId="24" fillId="0" borderId="38" xfId="0" applyFont="1" applyBorder="1" applyAlignment="1">
      <alignment horizontal="center" vertical="center"/>
    </xf>
    <xf numFmtId="0" fontId="24" fillId="0" borderId="40" xfId="0" applyFont="1" applyBorder="1" applyAlignment="1">
      <alignment horizontal="center" vertical="center"/>
    </xf>
    <xf numFmtId="0" fontId="24" fillId="0" borderId="69" xfId="0" applyFont="1" applyBorder="1" applyAlignment="1">
      <alignment horizontal="center" vertical="center"/>
    </xf>
    <xf numFmtId="0" fontId="24" fillId="0" borderId="70" xfId="0" applyFont="1" applyBorder="1" applyAlignment="1">
      <alignment horizontal="center" vertical="center"/>
    </xf>
    <xf numFmtId="0" fontId="24" fillId="0" borderId="34" xfId="0" applyFont="1" applyBorder="1" applyAlignment="1">
      <alignment horizontal="center" vertical="center"/>
    </xf>
    <xf numFmtId="0" fontId="24" fillId="0" borderId="71" xfId="0" applyFont="1" applyBorder="1" applyAlignment="1">
      <alignment horizontal="center" vertical="center"/>
    </xf>
    <xf numFmtId="0" fontId="37" fillId="0" borderId="0" xfId="0" applyFont="1" applyFill="1" applyBorder="1" applyAlignment="1">
      <alignment horizontal="left" vertical="center" wrapText="1"/>
    </xf>
    <xf numFmtId="0" fontId="37" fillId="0" borderId="44" xfId="0" applyFont="1" applyFill="1" applyBorder="1" applyAlignment="1">
      <alignment horizontal="left" vertical="center" wrapText="1"/>
    </xf>
    <xf numFmtId="0" fontId="24" fillId="4" borderId="31" xfId="0" applyFont="1" applyFill="1" applyBorder="1" applyAlignment="1">
      <alignment horizontal="left" vertical="center" shrinkToFit="1"/>
    </xf>
    <xf numFmtId="0" fontId="24" fillId="4" borderId="32" xfId="0" applyFont="1" applyFill="1" applyBorder="1" applyAlignment="1">
      <alignment horizontal="left" vertical="center" shrinkToFit="1"/>
    </xf>
    <xf numFmtId="0" fontId="24" fillId="4" borderId="33" xfId="0" applyFont="1" applyFill="1" applyBorder="1" applyAlignment="1">
      <alignment horizontal="left" vertical="center" shrinkToFit="1"/>
    </xf>
    <xf numFmtId="0" fontId="24" fillId="4" borderId="67" xfId="0" applyFont="1" applyFill="1" applyBorder="1" applyAlignment="1">
      <alignment horizontal="left" vertical="center" shrinkToFit="1"/>
    </xf>
    <xf numFmtId="0" fontId="24" fillId="4" borderId="33" xfId="0" applyFont="1" applyFill="1" applyBorder="1" applyAlignment="1">
      <alignment horizontal="left" vertical="center" wrapText="1" shrinkToFit="1"/>
    </xf>
    <xf numFmtId="0" fontId="24" fillId="4" borderId="34" xfId="0" applyFont="1" applyFill="1" applyBorder="1" applyAlignment="1">
      <alignment horizontal="left" vertical="center" shrinkToFit="1"/>
    </xf>
    <xf numFmtId="0" fontId="24" fillId="4" borderId="71" xfId="0" applyFont="1" applyFill="1" applyBorder="1" applyAlignment="1">
      <alignment horizontal="left" vertical="center" shrinkToFit="1"/>
    </xf>
    <xf numFmtId="0" fontId="31" fillId="36" borderId="11" xfId="0" applyFont="1" applyFill="1" applyBorder="1" applyAlignment="1">
      <alignment horizontal="center" vertical="center"/>
    </xf>
    <xf numFmtId="0" fontId="31" fillId="22" borderId="72"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600075</xdr:colOff>
      <xdr:row>39</xdr:row>
      <xdr:rowOff>342900</xdr:rowOff>
    </xdr:from>
    <xdr:to>
      <xdr:col>17</xdr:col>
      <xdr:colOff>600075</xdr:colOff>
      <xdr:row>41</xdr:row>
      <xdr:rowOff>0</xdr:rowOff>
    </xdr:to>
    <xdr:sp>
      <xdr:nvSpPr>
        <xdr:cNvPr id="1" name="四角形吹き出し 1"/>
        <xdr:cNvSpPr>
          <a:spLocks/>
        </xdr:cNvSpPr>
      </xdr:nvSpPr>
      <xdr:spPr>
        <a:xfrm>
          <a:off x="8448675" y="9772650"/>
          <a:ext cx="2400300" cy="419100"/>
        </a:xfrm>
        <a:prstGeom prst="wedgeRectCallout">
          <a:avLst>
            <a:gd name="adj1" fmla="val -74250"/>
            <a:gd name="adj2" fmla="val 1145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この欄に商品名を記載</a:t>
          </a:r>
        </a:p>
      </xdr:txBody>
    </xdr:sp>
    <xdr:clientData/>
  </xdr:twoCellAnchor>
  <xdr:twoCellAnchor>
    <xdr:from>
      <xdr:col>13</xdr:col>
      <xdr:colOff>600075</xdr:colOff>
      <xdr:row>43</xdr:row>
      <xdr:rowOff>0</xdr:rowOff>
    </xdr:from>
    <xdr:to>
      <xdr:col>17</xdr:col>
      <xdr:colOff>600075</xdr:colOff>
      <xdr:row>45</xdr:row>
      <xdr:rowOff>0</xdr:rowOff>
    </xdr:to>
    <xdr:sp>
      <xdr:nvSpPr>
        <xdr:cNvPr id="2" name="四角形吹き出し 2"/>
        <xdr:cNvSpPr>
          <a:spLocks/>
        </xdr:cNvSpPr>
      </xdr:nvSpPr>
      <xdr:spPr>
        <a:xfrm>
          <a:off x="8448675" y="10953750"/>
          <a:ext cx="2400300" cy="762000"/>
        </a:xfrm>
        <a:prstGeom prst="wedgeRectCallout">
          <a:avLst>
            <a:gd name="adj1" fmla="val -56944"/>
            <a:gd name="adj2" fmla="val -758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活用したい施作について、プルダウンメニューから”○”を選択してください</a:t>
          </a:r>
        </a:p>
      </xdr:txBody>
    </xdr:sp>
    <xdr:clientData/>
  </xdr:twoCellAnchor>
  <xdr:twoCellAnchor>
    <xdr:from>
      <xdr:col>13</xdr:col>
      <xdr:colOff>123825</xdr:colOff>
      <xdr:row>41</xdr:row>
      <xdr:rowOff>190500</xdr:rowOff>
    </xdr:from>
    <xdr:to>
      <xdr:col>13</xdr:col>
      <xdr:colOff>400050</xdr:colOff>
      <xdr:row>46</xdr:row>
      <xdr:rowOff>209550</xdr:rowOff>
    </xdr:to>
    <xdr:sp>
      <xdr:nvSpPr>
        <xdr:cNvPr id="3" name="右中かっこ 3"/>
        <xdr:cNvSpPr>
          <a:spLocks/>
        </xdr:cNvSpPr>
      </xdr:nvSpPr>
      <xdr:spPr>
        <a:xfrm>
          <a:off x="7972425" y="10382250"/>
          <a:ext cx="276225" cy="19240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mo10st.k@shoko-shimane.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C1:Y65"/>
  <sheetViews>
    <sheetView showZeros="0" tabSelected="1" zoomScale="80" zoomScaleNormal="80" zoomScaleSheetLayoutView="70" zoomScalePageLayoutView="90" workbookViewId="0" topLeftCell="A1">
      <selection activeCell="D17" sqref="D17:M17"/>
    </sheetView>
  </sheetViews>
  <sheetFormatPr defaultColWidth="9.140625" defaultRowHeight="21" customHeight="1"/>
  <cols>
    <col min="1" max="2" width="9.00390625" style="1" customWidth="1"/>
    <col min="3" max="3" width="16.421875" style="1" customWidth="1"/>
    <col min="4" max="8" width="7.421875" style="1" customWidth="1"/>
    <col min="9" max="9" width="16.421875" style="1" customWidth="1"/>
    <col min="10" max="13" width="7.421875" style="1" customWidth="1"/>
    <col min="14" max="24" width="9.00390625" style="1" customWidth="1"/>
    <col min="26" max="16384" width="9.00390625" style="1" customWidth="1"/>
  </cols>
  <sheetData>
    <row r="1" spans="10:13" ht="30" customHeight="1">
      <c r="J1" s="34"/>
      <c r="K1" s="103" t="s">
        <v>254</v>
      </c>
      <c r="L1" s="104"/>
      <c r="M1" s="105"/>
    </row>
    <row r="2" spans="3:13" ht="21">
      <c r="C2" s="24" t="s">
        <v>105</v>
      </c>
      <c r="D2" s="7"/>
      <c r="E2" s="30"/>
      <c r="F2" s="31"/>
      <c r="G2" s="31"/>
      <c r="H2" s="31"/>
      <c r="I2" s="31"/>
      <c r="J2" s="31"/>
      <c r="K2" s="31"/>
      <c r="L2" s="31"/>
      <c r="M2" s="31"/>
    </row>
    <row r="3" spans="3:13" ht="21">
      <c r="C3" s="47" t="s">
        <v>106</v>
      </c>
      <c r="D3" s="7"/>
      <c r="E3" s="30"/>
      <c r="F3" s="31"/>
      <c r="G3" s="31"/>
      <c r="H3" s="31"/>
      <c r="I3" s="31"/>
      <c r="J3" s="31"/>
      <c r="K3" s="31"/>
      <c r="L3" s="31"/>
      <c r="M3" s="31"/>
    </row>
    <row r="4" spans="3:13" ht="21">
      <c r="C4" s="24"/>
      <c r="D4" s="7"/>
      <c r="E4" s="30"/>
      <c r="F4" s="31"/>
      <c r="G4" s="31"/>
      <c r="H4" s="31"/>
      <c r="I4" s="31"/>
      <c r="J4" s="31"/>
      <c r="K4" s="31"/>
      <c r="L4" s="31"/>
      <c r="M4" s="31"/>
    </row>
    <row r="5" ht="18.75" customHeight="1">
      <c r="C5" s="78" t="s">
        <v>248</v>
      </c>
    </row>
    <row r="6" ht="18" customHeight="1"/>
    <row r="7" spans="3:13" ht="18.75" customHeight="1">
      <c r="C7" s="107" t="s">
        <v>108</v>
      </c>
      <c r="D7" s="107"/>
      <c r="E7" s="107"/>
      <c r="F7" s="107"/>
      <c r="G7" s="107"/>
      <c r="H7" s="107"/>
      <c r="I7" s="107"/>
      <c r="J7" s="107"/>
      <c r="K7" s="107"/>
      <c r="L7" s="107"/>
      <c r="M7" s="107"/>
    </row>
    <row r="8" spans="3:13" ht="6" customHeight="1">
      <c r="C8" s="8"/>
      <c r="D8" s="8"/>
      <c r="E8" s="8"/>
      <c r="F8" s="8"/>
      <c r="G8" s="8"/>
      <c r="H8" s="8"/>
      <c r="I8" s="8"/>
      <c r="J8" s="8"/>
      <c r="K8" s="8"/>
      <c r="L8" s="8"/>
      <c r="M8" s="8"/>
    </row>
    <row r="9" spans="3:13" ht="6" customHeight="1">
      <c r="C9" s="9"/>
      <c r="D9" s="10"/>
      <c r="E9" s="10"/>
      <c r="F9" s="10"/>
      <c r="G9" s="10"/>
      <c r="H9" s="10"/>
      <c r="I9" s="10"/>
      <c r="J9" s="10"/>
      <c r="K9" s="10"/>
      <c r="L9" s="10"/>
      <c r="M9" s="11"/>
    </row>
    <row r="10" spans="3:13" ht="14.25" customHeight="1">
      <c r="C10" s="143" t="s">
        <v>0</v>
      </c>
      <c r="D10" s="144"/>
      <c r="E10" s="144"/>
      <c r="F10" s="144"/>
      <c r="G10" s="144"/>
      <c r="H10" s="144"/>
      <c r="I10" s="144"/>
      <c r="J10" s="144"/>
      <c r="K10" s="144"/>
      <c r="L10" s="144"/>
      <c r="M10" s="145"/>
    </row>
    <row r="11" spans="3:13" ht="6" customHeight="1">
      <c r="C11" s="15"/>
      <c r="D11" s="16"/>
      <c r="E11" s="16"/>
      <c r="F11" s="16"/>
      <c r="G11" s="16"/>
      <c r="H11" s="16"/>
      <c r="I11" s="16"/>
      <c r="J11" s="16"/>
      <c r="K11" s="16"/>
      <c r="L11" s="16"/>
      <c r="M11" s="17"/>
    </row>
    <row r="12" spans="3:13" ht="27" customHeight="1">
      <c r="C12" s="108" t="s">
        <v>107</v>
      </c>
      <c r="D12" s="109"/>
      <c r="E12" s="109"/>
      <c r="F12" s="109"/>
      <c r="G12" s="109"/>
      <c r="H12" s="109"/>
      <c r="I12" s="109"/>
      <c r="J12" s="109"/>
      <c r="K12" s="109"/>
      <c r="L12" s="109"/>
      <c r="M12" s="110"/>
    </row>
    <row r="13" spans="3:13" ht="6" customHeight="1">
      <c r="C13" s="12"/>
      <c r="D13" s="13"/>
      <c r="E13" s="13"/>
      <c r="F13" s="13"/>
      <c r="G13" s="13"/>
      <c r="H13" s="13"/>
      <c r="I13" s="13"/>
      <c r="J13" s="13"/>
      <c r="K13" s="13"/>
      <c r="L13" s="13"/>
      <c r="M13" s="14"/>
    </row>
    <row r="14" ht="11.25" customHeight="1"/>
    <row r="15" spans="3:13" ht="13.5">
      <c r="C15" s="5"/>
      <c r="D15" s="5"/>
      <c r="E15" s="5"/>
      <c r="F15" s="5"/>
      <c r="G15" s="5"/>
      <c r="H15" s="5"/>
      <c r="I15" s="5"/>
      <c r="J15" s="5"/>
      <c r="K15" s="5"/>
      <c r="L15" s="5"/>
      <c r="M15" s="5"/>
    </row>
    <row r="16" spans="3:22" ht="21.75" thickBot="1">
      <c r="C16" s="4"/>
      <c r="D16" s="4"/>
      <c r="E16" s="4"/>
      <c r="F16" s="4"/>
      <c r="G16" s="4"/>
      <c r="H16" s="4"/>
      <c r="I16" s="106" t="s">
        <v>18</v>
      </c>
      <c r="J16" s="106"/>
      <c r="K16" s="106"/>
      <c r="L16" s="106"/>
      <c r="M16" s="106"/>
      <c r="N16" s="3"/>
      <c r="O16" s="3"/>
      <c r="P16" s="3"/>
      <c r="Q16" s="3"/>
      <c r="R16" s="3"/>
      <c r="S16" s="3"/>
      <c r="T16" s="3"/>
      <c r="U16" s="3"/>
      <c r="V16" s="3"/>
    </row>
    <row r="17" spans="3:22" ht="19.5" customHeight="1">
      <c r="C17" s="157" t="s">
        <v>9</v>
      </c>
      <c r="D17" s="159"/>
      <c r="E17" s="160"/>
      <c r="F17" s="160"/>
      <c r="G17" s="160"/>
      <c r="H17" s="160"/>
      <c r="I17" s="160"/>
      <c r="J17" s="160"/>
      <c r="K17" s="160"/>
      <c r="L17" s="160"/>
      <c r="M17" s="161"/>
      <c r="N17" s="18"/>
      <c r="O17" s="18"/>
      <c r="P17" s="18"/>
      <c r="Q17" s="18"/>
      <c r="R17" s="18"/>
      <c r="S17" s="18"/>
      <c r="T17" s="18"/>
      <c r="U17" s="18"/>
      <c r="V17" s="18"/>
    </row>
    <row r="18" spans="3:13" ht="37.5" customHeight="1">
      <c r="C18" s="158"/>
      <c r="D18" s="170"/>
      <c r="E18" s="171"/>
      <c r="F18" s="171"/>
      <c r="G18" s="171"/>
      <c r="H18" s="171"/>
      <c r="I18" s="171"/>
      <c r="J18" s="171"/>
      <c r="K18" s="171"/>
      <c r="L18" s="171"/>
      <c r="M18" s="172"/>
    </row>
    <row r="19" spans="3:13" ht="21" customHeight="1">
      <c r="C19" s="146" t="s">
        <v>12</v>
      </c>
      <c r="D19" s="133"/>
      <c r="E19" s="134"/>
      <c r="F19" s="135"/>
      <c r="G19" s="142" t="s">
        <v>10</v>
      </c>
      <c r="H19" s="121"/>
      <c r="I19" s="124"/>
      <c r="J19" s="125"/>
      <c r="K19" s="125"/>
      <c r="L19" s="125"/>
      <c r="M19" s="126"/>
    </row>
    <row r="20" spans="3:13" ht="21.75" customHeight="1">
      <c r="C20" s="147"/>
      <c r="D20" s="136"/>
      <c r="E20" s="137"/>
      <c r="F20" s="138"/>
      <c r="G20" s="122"/>
      <c r="H20" s="123"/>
      <c r="I20" s="127"/>
      <c r="J20" s="128"/>
      <c r="K20" s="128"/>
      <c r="L20" s="128"/>
      <c r="M20" s="129"/>
    </row>
    <row r="21" spans="3:13" ht="19.5" customHeight="1">
      <c r="C21" s="80" t="s">
        <v>5</v>
      </c>
      <c r="D21" s="139" t="s">
        <v>101</v>
      </c>
      <c r="E21" s="140"/>
      <c r="F21" s="141"/>
      <c r="G21" s="165"/>
      <c r="H21" s="166"/>
      <c r="I21" s="166"/>
      <c r="J21" s="166"/>
      <c r="K21" s="166"/>
      <c r="L21" s="166"/>
      <c r="M21" s="167"/>
    </row>
    <row r="22" spans="3:13" ht="29.25" customHeight="1">
      <c r="C22" s="147"/>
      <c r="D22" s="162"/>
      <c r="E22" s="163"/>
      <c r="F22" s="163"/>
      <c r="G22" s="163"/>
      <c r="H22" s="163"/>
      <c r="I22" s="163"/>
      <c r="J22" s="163"/>
      <c r="K22" s="163"/>
      <c r="L22" s="163"/>
      <c r="M22" s="164"/>
    </row>
    <row r="23" spans="3:13" ht="29.25" customHeight="1">
      <c r="C23" s="49" t="s">
        <v>109</v>
      </c>
      <c r="D23" s="85"/>
      <c r="E23" s="86"/>
      <c r="F23" s="86"/>
      <c r="G23" s="86"/>
      <c r="H23" s="86"/>
      <c r="I23" s="48" t="s">
        <v>110</v>
      </c>
      <c r="J23" s="87"/>
      <c r="K23" s="87"/>
      <c r="L23" s="87"/>
      <c r="M23" s="50" t="s">
        <v>111</v>
      </c>
    </row>
    <row r="24" spans="3:13" ht="22.5" customHeight="1">
      <c r="C24" s="27" t="s">
        <v>2</v>
      </c>
      <c r="D24" s="117"/>
      <c r="E24" s="118"/>
      <c r="F24" s="119"/>
      <c r="G24" s="111" t="s">
        <v>4</v>
      </c>
      <c r="H24" s="112"/>
      <c r="I24" s="148"/>
      <c r="J24" s="149"/>
      <c r="K24" s="149"/>
      <c r="L24" s="149"/>
      <c r="M24" s="150"/>
    </row>
    <row r="25" spans="3:13" ht="22.5" customHeight="1" thickBot="1">
      <c r="C25" s="33" t="s">
        <v>3</v>
      </c>
      <c r="D25" s="154"/>
      <c r="E25" s="155"/>
      <c r="F25" s="156"/>
      <c r="G25" s="113" t="s">
        <v>8</v>
      </c>
      <c r="H25" s="114"/>
      <c r="I25" s="151"/>
      <c r="J25" s="152"/>
      <c r="K25" s="152"/>
      <c r="L25" s="152"/>
      <c r="M25" s="153"/>
    </row>
    <row r="26" ht="6" customHeight="1"/>
    <row r="27" spans="3:5" ht="21">
      <c r="C27" s="35" t="s">
        <v>13</v>
      </c>
      <c r="E27" s="36" t="s">
        <v>17</v>
      </c>
    </row>
    <row r="28" ht="6" customHeight="1"/>
    <row r="29" spans="3:13" ht="21" customHeight="1">
      <c r="C29" s="32" t="s">
        <v>14</v>
      </c>
      <c r="D29" s="130"/>
      <c r="E29" s="131"/>
      <c r="F29" s="132"/>
      <c r="G29" s="120" t="s">
        <v>33</v>
      </c>
      <c r="H29" s="121"/>
      <c r="I29" s="124"/>
      <c r="J29" s="125"/>
      <c r="K29" s="125"/>
      <c r="L29" s="125"/>
      <c r="M29" s="126"/>
    </row>
    <row r="30" spans="3:13" ht="21" customHeight="1">
      <c r="C30" s="27" t="s">
        <v>15</v>
      </c>
      <c r="D30" s="130"/>
      <c r="E30" s="131"/>
      <c r="F30" s="132"/>
      <c r="G30" s="122"/>
      <c r="H30" s="123"/>
      <c r="I30" s="127"/>
      <c r="J30" s="128"/>
      <c r="K30" s="128"/>
      <c r="L30" s="128"/>
      <c r="M30" s="129"/>
    </row>
    <row r="31" spans="3:13" ht="19.5" customHeight="1">
      <c r="C31" s="80" t="s">
        <v>16</v>
      </c>
      <c r="D31" s="139" t="s">
        <v>101</v>
      </c>
      <c r="E31" s="140"/>
      <c r="F31" s="141"/>
      <c r="G31" s="165"/>
      <c r="H31" s="166"/>
      <c r="I31" s="166"/>
      <c r="J31" s="166"/>
      <c r="K31" s="166"/>
      <c r="L31" s="166"/>
      <c r="M31" s="167"/>
    </row>
    <row r="32" spans="3:13" ht="37.5" customHeight="1">
      <c r="C32" s="147"/>
      <c r="D32" s="162"/>
      <c r="E32" s="163"/>
      <c r="F32" s="163"/>
      <c r="G32" s="163"/>
      <c r="H32" s="163"/>
      <c r="I32" s="163"/>
      <c r="J32" s="163"/>
      <c r="K32" s="163"/>
      <c r="L32" s="163"/>
      <c r="M32" s="164"/>
    </row>
    <row r="33" spans="3:13" ht="22.5" customHeight="1">
      <c r="C33" s="27" t="s">
        <v>2</v>
      </c>
      <c r="D33" s="117"/>
      <c r="E33" s="118"/>
      <c r="F33" s="119"/>
      <c r="G33" s="111" t="s">
        <v>4</v>
      </c>
      <c r="H33" s="112"/>
      <c r="I33" s="148"/>
      <c r="J33" s="149"/>
      <c r="K33" s="149"/>
      <c r="L33" s="149"/>
      <c r="M33" s="150"/>
    </row>
    <row r="34" spans="3:13" ht="22.5" customHeight="1" thickBot="1">
      <c r="C34" s="33" t="s">
        <v>3</v>
      </c>
      <c r="D34" s="154"/>
      <c r="E34" s="155"/>
      <c r="F34" s="156"/>
      <c r="G34" s="113"/>
      <c r="H34" s="176"/>
      <c r="I34" s="177"/>
      <c r="J34" s="177"/>
      <c r="K34" s="177"/>
      <c r="L34" s="177"/>
      <c r="M34" s="178"/>
    </row>
    <row r="35" ht="13.5"/>
    <row r="36" ht="6" customHeight="1"/>
    <row r="37" spans="3:25" ht="21" customHeight="1">
      <c r="C37" s="35" t="s">
        <v>223</v>
      </c>
      <c r="W37"/>
      <c r="Y37" s="1"/>
    </row>
    <row r="38" spans="3:25" ht="21" customHeight="1">
      <c r="C38" s="65" t="s">
        <v>250</v>
      </c>
      <c r="W38"/>
      <c r="Y38" s="1"/>
    </row>
    <row r="39" spans="3:25" ht="21" customHeight="1">
      <c r="C39" s="29" t="s">
        <v>251</v>
      </c>
      <c r="W39"/>
      <c r="Y39" s="1"/>
    </row>
    <row r="40" spans="3:25" ht="30" customHeight="1" thickBot="1">
      <c r="C40" s="29"/>
      <c r="E40" s="181" t="s">
        <v>225</v>
      </c>
      <c r="F40" s="181"/>
      <c r="G40" s="181" t="s">
        <v>226</v>
      </c>
      <c r="H40" s="181"/>
      <c r="I40" s="79" t="s">
        <v>227</v>
      </c>
      <c r="J40" s="181" t="s">
        <v>228</v>
      </c>
      <c r="K40" s="181"/>
      <c r="L40" s="181" t="s">
        <v>229</v>
      </c>
      <c r="M40" s="181"/>
      <c r="W40"/>
      <c r="Y40" s="1"/>
    </row>
    <row r="41" spans="3:25" ht="30" customHeight="1" thickBot="1">
      <c r="C41" s="168" t="s">
        <v>224</v>
      </c>
      <c r="D41" s="169"/>
      <c r="E41" s="182"/>
      <c r="F41" s="183"/>
      <c r="G41" s="184"/>
      <c r="H41" s="183"/>
      <c r="I41" s="69"/>
      <c r="J41" s="184"/>
      <c r="K41" s="183"/>
      <c r="L41" s="184"/>
      <c r="M41" s="185"/>
      <c r="W41"/>
      <c r="Y41" s="1"/>
    </row>
    <row r="42" spans="3:25" ht="30" customHeight="1">
      <c r="C42" s="192" t="s">
        <v>230</v>
      </c>
      <c r="D42" s="193"/>
      <c r="E42" s="186"/>
      <c r="F42" s="187"/>
      <c r="G42" s="186"/>
      <c r="H42" s="187"/>
      <c r="I42" s="68"/>
      <c r="J42" s="186"/>
      <c r="K42" s="187"/>
      <c r="L42" s="186"/>
      <c r="M42" s="187"/>
      <c r="W42"/>
      <c r="Y42" s="1"/>
    </row>
    <row r="43" spans="3:25" ht="30" customHeight="1">
      <c r="C43" s="194" t="s">
        <v>253</v>
      </c>
      <c r="D43" s="195"/>
      <c r="E43" s="179"/>
      <c r="F43" s="180"/>
      <c r="G43" s="179"/>
      <c r="H43" s="180"/>
      <c r="I43" s="66"/>
      <c r="J43" s="179"/>
      <c r="K43" s="180"/>
      <c r="L43" s="179"/>
      <c r="M43" s="180"/>
      <c r="W43"/>
      <c r="Y43" s="1"/>
    </row>
    <row r="44" spans="3:25" ht="30" customHeight="1">
      <c r="C44" s="196" t="s">
        <v>235</v>
      </c>
      <c r="D44" s="195"/>
      <c r="E44" s="179"/>
      <c r="F44" s="180"/>
      <c r="G44" s="179"/>
      <c r="H44" s="180"/>
      <c r="I44" s="66"/>
      <c r="J44" s="179"/>
      <c r="K44" s="180"/>
      <c r="L44" s="179"/>
      <c r="M44" s="180"/>
      <c r="W44"/>
      <c r="Y44" s="1"/>
    </row>
    <row r="45" spans="3:25" ht="30" customHeight="1">
      <c r="C45" s="194" t="s">
        <v>232</v>
      </c>
      <c r="D45" s="195"/>
      <c r="E45" s="179"/>
      <c r="F45" s="180"/>
      <c r="G45" s="179"/>
      <c r="H45" s="180"/>
      <c r="I45" s="66"/>
      <c r="J45" s="179"/>
      <c r="K45" s="180"/>
      <c r="L45" s="179"/>
      <c r="M45" s="180"/>
      <c r="W45"/>
      <c r="Y45" s="1"/>
    </row>
    <row r="46" spans="3:25" ht="30" customHeight="1">
      <c r="C46" s="194" t="s">
        <v>233</v>
      </c>
      <c r="D46" s="195"/>
      <c r="E46" s="179"/>
      <c r="F46" s="180"/>
      <c r="G46" s="179"/>
      <c r="H46" s="180"/>
      <c r="I46" s="66"/>
      <c r="J46" s="179"/>
      <c r="K46" s="180"/>
      <c r="L46" s="179"/>
      <c r="M46" s="180"/>
      <c r="W46"/>
      <c r="Y46" s="1"/>
    </row>
    <row r="47" spans="3:25" ht="30" customHeight="1">
      <c r="C47" s="197" t="s">
        <v>234</v>
      </c>
      <c r="D47" s="198"/>
      <c r="E47" s="188"/>
      <c r="F47" s="189"/>
      <c r="G47" s="188"/>
      <c r="H47" s="189"/>
      <c r="I47" s="67"/>
      <c r="J47" s="188"/>
      <c r="K47" s="189"/>
      <c r="L47" s="188"/>
      <c r="M47" s="189"/>
      <c r="W47"/>
      <c r="Y47" s="1"/>
    </row>
    <row r="48" spans="23:25" ht="21" customHeight="1">
      <c r="W48"/>
      <c r="Y48" s="1"/>
    </row>
    <row r="49" spans="23:25" ht="21" customHeight="1">
      <c r="W49"/>
      <c r="Y49" s="1"/>
    </row>
    <row r="50" spans="3:25" ht="18.75" customHeight="1">
      <c r="C50" s="35" t="s">
        <v>252</v>
      </c>
      <c r="D50" s="37"/>
      <c r="E50" s="37"/>
      <c r="F50" s="37"/>
      <c r="G50" s="37"/>
      <c r="H50" s="37"/>
      <c r="I50" s="37"/>
      <c r="J50" s="37"/>
      <c r="K50" s="37"/>
      <c r="L50" s="37"/>
      <c r="M50" s="37"/>
      <c r="W50"/>
      <c r="Y50" s="1"/>
    </row>
    <row r="51" spans="23:25" ht="6" customHeight="1" thickBot="1">
      <c r="W51"/>
      <c r="Y51" s="1"/>
    </row>
    <row r="52" spans="3:25" ht="99.75" customHeight="1">
      <c r="C52" s="28" t="s">
        <v>99</v>
      </c>
      <c r="D52" s="94"/>
      <c r="E52" s="95"/>
      <c r="F52" s="95"/>
      <c r="G52" s="95"/>
      <c r="H52" s="95"/>
      <c r="I52" s="95"/>
      <c r="J52" s="95"/>
      <c r="K52" s="95"/>
      <c r="L52" s="95"/>
      <c r="M52" s="96"/>
      <c r="W52"/>
      <c r="Y52" s="1"/>
    </row>
    <row r="53" spans="3:25" ht="13.5">
      <c r="C53" s="115" t="s">
        <v>6</v>
      </c>
      <c r="D53" s="97" t="s">
        <v>7</v>
      </c>
      <c r="E53" s="98"/>
      <c r="F53" s="98"/>
      <c r="G53" s="98"/>
      <c r="H53" s="98"/>
      <c r="I53" s="98"/>
      <c r="J53" s="98"/>
      <c r="K53" s="98"/>
      <c r="L53" s="98"/>
      <c r="M53" s="99"/>
      <c r="N53" s="2"/>
      <c r="W53"/>
      <c r="Y53" s="1"/>
    </row>
    <row r="54" spans="3:25" ht="99.75" customHeight="1">
      <c r="C54" s="116"/>
      <c r="D54" s="100"/>
      <c r="E54" s="101"/>
      <c r="F54" s="101"/>
      <c r="G54" s="101"/>
      <c r="H54" s="101"/>
      <c r="I54" s="101"/>
      <c r="J54" s="101"/>
      <c r="K54" s="101"/>
      <c r="L54" s="101"/>
      <c r="M54" s="102"/>
      <c r="N54" s="2"/>
      <c r="W54"/>
      <c r="Y54" s="1"/>
    </row>
    <row r="55" spans="3:25" ht="17.25" customHeight="1">
      <c r="C55" s="80" t="s">
        <v>258</v>
      </c>
      <c r="D55" s="88" t="s">
        <v>100</v>
      </c>
      <c r="E55" s="89"/>
      <c r="F55" s="89"/>
      <c r="G55" s="89"/>
      <c r="H55" s="89"/>
      <c r="I55" s="89"/>
      <c r="J55" s="89"/>
      <c r="K55" s="89"/>
      <c r="L55" s="89"/>
      <c r="M55" s="90"/>
      <c r="W55"/>
      <c r="Y55" s="1"/>
    </row>
    <row r="56" spans="3:25" ht="300" customHeight="1" thickBot="1">
      <c r="C56" s="81"/>
      <c r="D56" s="91"/>
      <c r="E56" s="92"/>
      <c r="F56" s="92"/>
      <c r="G56" s="92"/>
      <c r="H56" s="92"/>
      <c r="I56" s="92"/>
      <c r="J56" s="92"/>
      <c r="K56" s="92"/>
      <c r="L56" s="92"/>
      <c r="M56" s="93"/>
      <c r="W56"/>
      <c r="Y56" s="1"/>
    </row>
    <row r="57" spans="23:25" ht="21" customHeight="1">
      <c r="W57"/>
      <c r="Y57" s="1"/>
    </row>
    <row r="58" spans="3:13" ht="21" customHeight="1">
      <c r="C58" s="35" t="s">
        <v>19</v>
      </c>
      <c r="D58" s="6"/>
      <c r="E58" s="6"/>
      <c r="F58" s="58"/>
      <c r="G58" s="58"/>
      <c r="H58" s="58"/>
      <c r="I58" s="58"/>
      <c r="J58" s="58"/>
      <c r="K58" s="58"/>
      <c r="L58" s="58"/>
      <c r="M58" s="58"/>
    </row>
    <row r="59" spans="3:13" ht="21" customHeight="1">
      <c r="C59" s="190" t="s">
        <v>249</v>
      </c>
      <c r="D59" s="190"/>
      <c r="E59" s="190"/>
      <c r="F59" s="190"/>
      <c r="G59" s="190"/>
      <c r="H59" s="190"/>
      <c r="I59" s="190"/>
      <c r="J59" s="190"/>
      <c r="K59" s="190"/>
      <c r="L59" s="190"/>
      <c r="M59" s="190"/>
    </row>
    <row r="60" spans="3:13" ht="37.5" customHeight="1" thickBot="1">
      <c r="C60" s="191"/>
      <c r="D60" s="191"/>
      <c r="E60" s="191"/>
      <c r="F60" s="191"/>
      <c r="G60" s="191"/>
      <c r="H60" s="191"/>
      <c r="I60" s="191"/>
      <c r="J60" s="191"/>
      <c r="K60" s="191"/>
      <c r="L60" s="191"/>
      <c r="M60" s="191"/>
    </row>
    <row r="61" spans="3:13" ht="36" customHeight="1" thickBot="1">
      <c r="C61" s="25" t="s">
        <v>11</v>
      </c>
      <c r="D61" s="173"/>
      <c r="E61" s="174"/>
      <c r="F61" s="174"/>
      <c r="G61" s="174"/>
      <c r="H61" s="175"/>
      <c r="I61" s="26" t="s">
        <v>1</v>
      </c>
      <c r="J61" s="82"/>
      <c r="K61" s="83"/>
      <c r="L61" s="83"/>
      <c r="M61" s="84"/>
    </row>
    <row r="62" spans="3:13" ht="17.25" customHeight="1">
      <c r="C62" s="19"/>
      <c r="D62" s="20"/>
      <c r="E62" s="20"/>
      <c r="F62" s="21"/>
      <c r="G62" s="21"/>
      <c r="H62" s="21"/>
      <c r="I62" s="22"/>
      <c r="J62" s="23"/>
      <c r="K62" s="23"/>
      <c r="L62" s="23"/>
      <c r="M62" s="23"/>
    </row>
    <row r="63" spans="3:4" ht="21" customHeight="1">
      <c r="C63" s="29" t="s">
        <v>102</v>
      </c>
      <c r="D63" s="29"/>
    </row>
    <row r="64" spans="3:4" ht="21" customHeight="1">
      <c r="C64" s="44" t="s">
        <v>103</v>
      </c>
      <c r="D64" s="45" t="s">
        <v>104</v>
      </c>
    </row>
    <row r="65" spans="3:4" ht="21" customHeight="1">
      <c r="C65" s="46" t="s">
        <v>114</v>
      </c>
      <c r="D65" s="29"/>
    </row>
  </sheetData>
  <sheetProtection/>
  <mergeCells count="89">
    <mergeCell ref="C59:M60"/>
    <mergeCell ref="C42:D42"/>
    <mergeCell ref="C43:D43"/>
    <mergeCell ref="C44:D44"/>
    <mergeCell ref="C45:D45"/>
    <mergeCell ref="C46:D46"/>
    <mergeCell ref="C47:D47"/>
    <mergeCell ref="E46:F46"/>
    <mergeCell ref="G46:H46"/>
    <mergeCell ref="J46:K46"/>
    <mergeCell ref="L46:M46"/>
    <mergeCell ref="E47:F47"/>
    <mergeCell ref="G47:H47"/>
    <mergeCell ref="J47:K47"/>
    <mergeCell ref="L47:M47"/>
    <mergeCell ref="E44:F44"/>
    <mergeCell ref="G44:H44"/>
    <mergeCell ref="J44:K44"/>
    <mergeCell ref="L44:M44"/>
    <mergeCell ref="E45:F45"/>
    <mergeCell ref="G45:H45"/>
    <mergeCell ref="J45:K45"/>
    <mergeCell ref="L45:M45"/>
    <mergeCell ref="E42:F42"/>
    <mergeCell ref="G42:H42"/>
    <mergeCell ref="J42:K42"/>
    <mergeCell ref="L42:M42"/>
    <mergeCell ref="E43:F43"/>
    <mergeCell ref="G43:H43"/>
    <mergeCell ref="J43:K43"/>
    <mergeCell ref="L43:M43"/>
    <mergeCell ref="D33:F33"/>
    <mergeCell ref="E40:F40"/>
    <mergeCell ref="G40:H40"/>
    <mergeCell ref="J40:K40"/>
    <mergeCell ref="L40:M40"/>
    <mergeCell ref="E41:F41"/>
    <mergeCell ref="G41:H41"/>
    <mergeCell ref="J41:K41"/>
    <mergeCell ref="L41:M41"/>
    <mergeCell ref="C41:D41"/>
    <mergeCell ref="D25:F25"/>
    <mergeCell ref="D18:M18"/>
    <mergeCell ref="D61:H61"/>
    <mergeCell ref="C21:C22"/>
    <mergeCell ref="G33:H33"/>
    <mergeCell ref="I33:M33"/>
    <mergeCell ref="G34:H34"/>
    <mergeCell ref="I34:M34"/>
    <mergeCell ref="D30:F30"/>
    <mergeCell ref="D31:F31"/>
    <mergeCell ref="I20:M20"/>
    <mergeCell ref="D34:F34"/>
    <mergeCell ref="C17:C18"/>
    <mergeCell ref="D17:M17"/>
    <mergeCell ref="C31:C32"/>
    <mergeCell ref="D32:M32"/>
    <mergeCell ref="D22:M22"/>
    <mergeCell ref="G31:M31"/>
    <mergeCell ref="G21:M21"/>
    <mergeCell ref="G29:H30"/>
    <mergeCell ref="I29:M29"/>
    <mergeCell ref="I30:M30"/>
    <mergeCell ref="D29:F29"/>
    <mergeCell ref="I19:M19"/>
    <mergeCell ref="D19:F20"/>
    <mergeCell ref="D21:F21"/>
    <mergeCell ref="G19:H20"/>
    <mergeCell ref="I24:M24"/>
    <mergeCell ref="I25:M25"/>
    <mergeCell ref="K1:M1"/>
    <mergeCell ref="I16:M16"/>
    <mergeCell ref="C7:M7"/>
    <mergeCell ref="C12:M12"/>
    <mergeCell ref="G24:H24"/>
    <mergeCell ref="G25:H25"/>
    <mergeCell ref="D24:F24"/>
    <mergeCell ref="C10:M10"/>
    <mergeCell ref="C19:C20"/>
    <mergeCell ref="C55:C56"/>
    <mergeCell ref="J61:M61"/>
    <mergeCell ref="D23:H23"/>
    <mergeCell ref="J23:L23"/>
    <mergeCell ref="D55:M55"/>
    <mergeCell ref="D56:M56"/>
    <mergeCell ref="D52:M52"/>
    <mergeCell ref="D53:M53"/>
    <mergeCell ref="D54:M54"/>
    <mergeCell ref="C53:C54"/>
  </mergeCells>
  <dataValidations count="3">
    <dataValidation type="list" allowBlank="1" showInputMessage="1" showErrorMessage="1" sqref="D62:E62">
      <formula1>参加申込書（様式１）!#REF!</formula1>
    </dataValidation>
    <dataValidation type="list" allowBlank="1" showInputMessage="1" showErrorMessage="1" sqref="D61:H61">
      <formula1>支援機関</formula1>
    </dataValidation>
    <dataValidation type="list" allowBlank="1" showInputMessage="1" showErrorMessage="1" sqref="E42:M47">
      <formula1>"○"</formula1>
    </dataValidation>
  </dataValidations>
  <hyperlinks>
    <hyperlink ref="D64" r:id="rId1" display="momo10st.k@shoko-shimane.or.jp"/>
  </hyperlinks>
  <printOptions horizontalCentered="1"/>
  <pageMargins left="0.5905511811023623" right="0.4724409448818898" top="0.3937007874015748" bottom="0.3937007874015748" header="0.31496062992125984" footer="0.31496062992125984"/>
  <pageSetup horizontalDpi="600" verticalDpi="600" orientation="portrait" paperSize="9" scale="85" r:id="rId3"/>
  <rowBreaks count="1" manualBreakCount="1">
    <brk id="48" min="2" max="12" man="1"/>
  </rowBreaks>
  <drawing r:id="rId2"/>
</worksheet>
</file>

<file path=xl/worksheets/sheet2.xml><?xml version="1.0" encoding="utf-8"?>
<worksheet xmlns="http://schemas.openxmlformats.org/spreadsheetml/2006/main" xmlns:r="http://schemas.openxmlformats.org/officeDocument/2006/relationships">
  <dimension ref="A2:D95"/>
  <sheetViews>
    <sheetView zoomScalePageLayoutView="0" workbookViewId="0" topLeftCell="A22">
      <selection activeCell="E25" sqref="E25"/>
    </sheetView>
  </sheetViews>
  <sheetFormatPr defaultColWidth="9.140625" defaultRowHeight="15"/>
  <cols>
    <col min="2" max="2" width="26.00390625" style="0" bestFit="1" customWidth="1"/>
    <col min="3" max="3" width="24.57421875" style="57" customWidth="1"/>
  </cols>
  <sheetData>
    <row r="2" spans="1:3" ht="18.75" customHeight="1">
      <c r="A2" t="s">
        <v>209</v>
      </c>
      <c r="B2" s="55" t="s">
        <v>14</v>
      </c>
      <c r="C2" s="57" t="s">
        <v>247</v>
      </c>
    </row>
    <row r="3" spans="1:3" ht="18.75" customHeight="1">
      <c r="A3" t="s">
        <v>209</v>
      </c>
      <c r="B3" s="56" t="s">
        <v>25</v>
      </c>
      <c r="C3" s="57">
        <f>代表者役職</f>
        <v>0</v>
      </c>
    </row>
    <row r="4" spans="1:3" ht="18.75" customHeight="1">
      <c r="A4" t="s">
        <v>209</v>
      </c>
      <c r="B4" s="56" t="s">
        <v>27</v>
      </c>
      <c r="C4" s="57">
        <f>代表者名</f>
        <v>0</v>
      </c>
    </row>
    <row r="5" spans="1:3" ht="18.75" customHeight="1">
      <c r="A5" t="s">
        <v>209</v>
      </c>
      <c r="B5" s="55" t="s">
        <v>21</v>
      </c>
      <c r="C5" s="57" t="str">
        <f>本社郵便番号</f>
        <v>〒　　-</v>
      </c>
    </row>
    <row r="6" spans="1:3" ht="18.75" customHeight="1">
      <c r="A6" t="s">
        <v>209</v>
      </c>
      <c r="B6" s="55" t="s">
        <v>22</v>
      </c>
      <c r="C6" s="57">
        <f>本社所在地</f>
        <v>0</v>
      </c>
    </row>
    <row r="7" spans="1:3" ht="18.75" customHeight="1">
      <c r="A7" t="s">
        <v>209</v>
      </c>
      <c r="B7" s="55" t="s">
        <v>29</v>
      </c>
      <c r="C7" s="57">
        <f>本社tel</f>
        <v>0</v>
      </c>
    </row>
    <row r="8" spans="1:3" ht="18.75" customHeight="1">
      <c r="A8" t="s">
        <v>209</v>
      </c>
      <c r="B8" s="55" t="s">
        <v>30</v>
      </c>
      <c r="C8" s="57">
        <f>本社fax</f>
        <v>0</v>
      </c>
    </row>
    <row r="9" spans="1:3" ht="18.75" customHeight="1">
      <c r="A9" t="s">
        <v>209</v>
      </c>
      <c r="B9" s="55" t="s">
        <v>31</v>
      </c>
      <c r="C9" s="57">
        <f>本社mail</f>
        <v>0</v>
      </c>
    </row>
    <row r="10" spans="2:3" ht="18.75" customHeight="1">
      <c r="B10" s="54" t="s">
        <v>28</v>
      </c>
      <c r="C10" s="57">
        <f>じぎょうしゃめい</f>
        <v>0</v>
      </c>
    </row>
    <row r="11" spans="2:3" ht="18.75" customHeight="1">
      <c r="B11" s="56" t="s">
        <v>26</v>
      </c>
      <c r="C11" s="57">
        <f>だいひょうしゃめい</f>
        <v>0</v>
      </c>
    </row>
    <row r="12" spans="1:3" ht="18.75" customHeight="1">
      <c r="A12" t="s">
        <v>209</v>
      </c>
      <c r="B12" s="60" t="s">
        <v>14</v>
      </c>
      <c r="C12" s="57">
        <f>部署</f>
        <v>0</v>
      </c>
    </row>
    <row r="13" spans="1:3" ht="18.75" customHeight="1">
      <c r="A13" t="s">
        <v>209</v>
      </c>
      <c r="B13" s="60" t="s">
        <v>34</v>
      </c>
      <c r="C13" s="57">
        <f>担当者役職</f>
        <v>0</v>
      </c>
    </row>
    <row r="14" spans="1:3" ht="18.75" customHeight="1">
      <c r="A14" t="s">
        <v>209</v>
      </c>
      <c r="B14" s="60" t="s">
        <v>36</v>
      </c>
      <c r="C14" s="57">
        <f>担当者名</f>
        <v>0</v>
      </c>
    </row>
    <row r="15" spans="1:3" ht="18.75" customHeight="1">
      <c r="A15" t="s">
        <v>209</v>
      </c>
      <c r="B15" s="60" t="s">
        <v>37</v>
      </c>
      <c r="C15" s="57" t="str">
        <f>連絡先郵便番号</f>
        <v>〒　　-</v>
      </c>
    </row>
    <row r="16" spans="1:3" ht="18.75" customHeight="1">
      <c r="A16" t="s">
        <v>209</v>
      </c>
      <c r="B16" s="60" t="s">
        <v>38</v>
      </c>
      <c r="C16" s="57">
        <f>連絡先住所</f>
        <v>0</v>
      </c>
    </row>
    <row r="17" spans="1:3" ht="18.75" customHeight="1">
      <c r="A17" t="s">
        <v>209</v>
      </c>
      <c r="B17" s="60" t="s">
        <v>39</v>
      </c>
      <c r="C17" s="57">
        <f>連絡先tel</f>
        <v>0</v>
      </c>
    </row>
    <row r="18" spans="1:3" ht="18.75" customHeight="1">
      <c r="A18" t="s">
        <v>209</v>
      </c>
      <c r="B18" s="60" t="s">
        <v>40</v>
      </c>
      <c r="C18" s="57">
        <f>連絡先fax</f>
        <v>0</v>
      </c>
    </row>
    <row r="19" spans="1:3" ht="18.75" customHeight="1">
      <c r="A19" t="s">
        <v>209</v>
      </c>
      <c r="B19" s="60" t="s">
        <v>41</v>
      </c>
      <c r="C19" s="57">
        <f>連絡先mail</f>
        <v>0</v>
      </c>
    </row>
    <row r="20" spans="2:3" ht="18.75" customHeight="1">
      <c r="B20" s="60" t="s">
        <v>35</v>
      </c>
      <c r="C20" s="57">
        <f>たんとうしゃめい</f>
        <v>0</v>
      </c>
    </row>
    <row r="22" spans="2:4" ht="17.25">
      <c r="B22" s="51" t="s">
        <v>207</v>
      </c>
      <c r="D22" t="s">
        <v>236</v>
      </c>
    </row>
    <row r="23" spans="2:3" ht="17.25">
      <c r="B23" s="52" t="s">
        <v>20</v>
      </c>
      <c r="C23" s="57" t="s">
        <v>215</v>
      </c>
    </row>
    <row r="24" spans="2:3" ht="17.25">
      <c r="B24" s="52" t="s">
        <v>115</v>
      </c>
      <c r="C24" s="57" t="e">
        <f>MATCH(C25,支援機関,0)</f>
        <v>#N/A</v>
      </c>
    </row>
    <row r="25" spans="2:3" ht="17.25">
      <c r="B25" s="53" t="s">
        <v>43</v>
      </c>
      <c r="C25" s="57">
        <f>担当支援機関</f>
        <v>0</v>
      </c>
    </row>
    <row r="26" spans="2:3" ht="17.25" customHeight="1">
      <c r="B26" s="53" t="s">
        <v>44</v>
      </c>
      <c r="C26" s="57">
        <f>担当指導員</f>
        <v>0</v>
      </c>
    </row>
    <row r="27" spans="2:3" ht="17.25" customHeight="1">
      <c r="B27" s="53" t="s">
        <v>117</v>
      </c>
      <c r="C27" s="57" t="e">
        <f>VLOOKUP($C$24,リスト!$B$3:$E$32,3)</f>
        <v>#N/A</v>
      </c>
    </row>
    <row r="28" spans="2:3" ht="17.25" customHeight="1">
      <c r="B28" s="53" t="s">
        <v>118</v>
      </c>
      <c r="C28" s="57" t="e">
        <f>VLOOKUP($C$24,リスト!$B$3:$E$32,4)</f>
        <v>#N/A</v>
      </c>
    </row>
    <row r="29" spans="1:3" ht="18.75" customHeight="1">
      <c r="A29" t="s">
        <v>208</v>
      </c>
      <c r="B29" s="59" t="s">
        <v>24</v>
      </c>
      <c r="C29" s="57">
        <f>事業者名</f>
        <v>0</v>
      </c>
    </row>
    <row r="30" spans="1:3" ht="18.75" customHeight="1">
      <c r="A30" t="s">
        <v>209</v>
      </c>
      <c r="B30" s="61" t="s">
        <v>14</v>
      </c>
      <c r="C30" s="64" t="s">
        <v>247</v>
      </c>
    </row>
    <row r="31" spans="1:3" ht="18.75" customHeight="1">
      <c r="A31" t="s">
        <v>209</v>
      </c>
      <c r="B31" s="62" t="s">
        <v>210</v>
      </c>
      <c r="C31" s="63" t="s">
        <v>216</v>
      </c>
    </row>
    <row r="32" spans="1:3" ht="18.75" customHeight="1">
      <c r="A32" t="s">
        <v>209</v>
      </c>
      <c r="B32" s="62" t="s">
        <v>211</v>
      </c>
      <c r="C32" s="63" t="s">
        <v>217</v>
      </c>
    </row>
    <row r="33" spans="1:3" ht="18.75" customHeight="1">
      <c r="A33" t="s">
        <v>209</v>
      </c>
      <c r="B33" s="62" t="s">
        <v>21</v>
      </c>
      <c r="C33" s="63" t="s">
        <v>218</v>
      </c>
    </row>
    <row r="34" spans="1:3" ht="18.75" customHeight="1">
      <c r="A34" t="s">
        <v>209</v>
      </c>
      <c r="B34" s="62" t="s">
        <v>212</v>
      </c>
      <c r="C34" s="63" t="s">
        <v>219</v>
      </c>
    </row>
    <row r="35" spans="1:3" ht="18.75" customHeight="1">
      <c r="A35" t="s">
        <v>209</v>
      </c>
      <c r="B35" s="62" t="s">
        <v>213</v>
      </c>
      <c r="C35" s="63" t="s">
        <v>220</v>
      </c>
    </row>
    <row r="36" spans="1:3" ht="18.75" customHeight="1">
      <c r="A36" t="s">
        <v>209</v>
      </c>
      <c r="B36" s="62" t="s">
        <v>214</v>
      </c>
      <c r="C36" s="63" t="s">
        <v>221</v>
      </c>
    </row>
    <row r="37" spans="1:3" ht="18.75" customHeight="1">
      <c r="A37" t="s">
        <v>209</v>
      </c>
      <c r="B37" s="62" t="s">
        <v>4</v>
      </c>
      <c r="C37" s="63" t="s">
        <v>222</v>
      </c>
    </row>
    <row r="38" spans="1:3" ht="18.75" customHeight="1">
      <c r="A38" t="s">
        <v>208</v>
      </c>
      <c r="B38" s="59" t="s">
        <v>112</v>
      </c>
      <c r="C38" s="57">
        <f>業種</f>
        <v>0</v>
      </c>
    </row>
    <row r="39" spans="1:3" ht="18.75" customHeight="1">
      <c r="A39" t="s">
        <v>208</v>
      </c>
      <c r="B39" s="59" t="s">
        <v>113</v>
      </c>
      <c r="C39" s="57">
        <f>従業員数</f>
        <v>0</v>
      </c>
    </row>
    <row r="40" spans="1:3" ht="18.75" customHeight="1">
      <c r="A40" t="s">
        <v>208</v>
      </c>
      <c r="B40" s="59" t="s">
        <v>32</v>
      </c>
      <c r="C40" s="57">
        <f>HP</f>
        <v>0</v>
      </c>
    </row>
    <row r="41" spans="2:3" ht="18.75">
      <c r="B41" s="70" t="s">
        <v>237</v>
      </c>
      <c r="C41" s="57">
        <f>商品1</f>
        <v>0</v>
      </c>
    </row>
    <row r="42" spans="2:3" ht="18.75">
      <c r="B42" s="77" t="s">
        <v>242</v>
      </c>
      <c r="C42" s="57" t="str">
        <f>施策1</f>
        <v>,,,,,</v>
      </c>
    </row>
    <row r="43" spans="2:3" ht="18.75">
      <c r="B43" s="70" t="s">
        <v>238</v>
      </c>
      <c r="C43" s="57">
        <f>商品2</f>
        <v>0</v>
      </c>
    </row>
    <row r="44" spans="2:3" ht="18.75">
      <c r="B44" s="77" t="s">
        <v>243</v>
      </c>
      <c r="C44" s="57" t="str">
        <f>施策2</f>
        <v>,,,,,</v>
      </c>
    </row>
    <row r="45" spans="2:3" ht="18.75">
      <c r="B45" s="70" t="s">
        <v>239</v>
      </c>
      <c r="C45" s="57">
        <f>商品3</f>
        <v>0</v>
      </c>
    </row>
    <row r="46" spans="2:3" ht="18.75">
      <c r="B46" s="77" t="s">
        <v>244</v>
      </c>
      <c r="C46" s="57" t="str">
        <f>施策3</f>
        <v>,,,,,</v>
      </c>
    </row>
    <row r="47" spans="2:3" ht="18.75">
      <c r="B47" s="70" t="s">
        <v>240</v>
      </c>
      <c r="C47" s="57">
        <f>商品4</f>
        <v>0</v>
      </c>
    </row>
    <row r="48" spans="2:3" ht="18.75">
      <c r="B48" s="77" t="s">
        <v>245</v>
      </c>
      <c r="C48" s="57" t="str">
        <f>施策4</f>
        <v>,,,,,</v>
      </c>
    </row>
    <row r="49" spans="2:3" ht="18.75">
      <c r="B49" s="70" t="s">
        <v>241</v>
      </c>
      <c r="C49" s="57">
        <f>商品5</f>
        <v>0</v>
      </c>
    </row>
    <row r="50" spans="2:3" ht="18.75">
      <c r="B50" s="77" t="s">
        <v>246</v>
      </c>
      <c r="C50" s="57" t="str">
        <f>施策5</f>
        <v>,,,,,</v>
      </c>
    </row>
    <row r="51" spans="2:3" ht="18.75">
      <c r="B51" s="199" t="s">
        <v>255</v>
      </c>
      <c r="C51" s="57">
        <f>主要商品</f>
        <v>0</v>
      </c>
    </row>
    <row r="52" spans="2:3" ht="18.75">
      <c r="B52" s="199" t="s">
        <v>256</v>
      </c>
      <c r="C52" s="57">
        <f>安全性</f>
        <v>0</v>
      </c>
    </row>
    <row r="53" spans="2:4" ht="18.75">
      <c r="B53" s="56" t="s">
        <v>257</v>
      </c>
      <c r="C53" s="57">
        <f>事業所PR</f>
        <v>0</v>
      </c>
      <c r="D53" t="s">
        <v>259</v>
      </c>
    </row>
    <row r="54" ht="18.75">
      <c r="B54" s="201"/>
    </row>
    <row r="55" ht="18.75">
      <c r="B55" s="202"/>
    </row>
    <row r="56" spans="2:3" ht="18.75">
      <c r="B56" s="200" t="s">
        <v>237</v>
      </c>
      <c r="C56" s="57">
        <f>商品1</f>
        <v>0</v>
      </c>
    </row>
    <row r="57" spans="2:3" ht="18.75">
      <c r="B57" s="76" t="s">
        <v>242</v>
      </c>
      <c r="C57" s="57" t="str">
        <f>CONCATENATE(C58,",",C59,",",C60,",",C61,",",C62,",",C63)</f>
        <v>,,,,,</v>
      </c>
    </row>
    <row r="58" spans="2:3" ht="14.25">
      <c r="B58" s="71" t="s">
        <v>230</v>
      </c>
      <c r="C58" s="72">
        <f>IF(A_1="○","A","")</f>
      </c>
    </row>
    <row r="59" spans="2:3" ht="14.25">
      <c r="B59" s="73" t="s">
        <v>231</v>
      </c>
      <c r="C59" s="72">
        <f>IF(B_1="○","B","")</f>
      </c>
    </row>
    <row r="60" spans="2:3" ht="14.25" customHeight="1">
      <c r="B60" s="74" t="s">
        <v>235</v>
      </c>
      <c r="C60" s="72">
        <f>IF(C_1="○","C","")</f>
      </c>
    </row>
    <row r="61" spans="2:3" ht="14.25">
      <c r="B61" s="73" t="s">
        <v>232</v>
      </c>
      <c r="C61" s="72">
        <f>IF(D_1="○","D","")</f>
      </c>
    </row>
    <row r="62" spans="2:3" ht="14.25">
      <c r="B62" s="73" t="s">
        <v>233</v>
      </c>
      <c r="C62" s="72">
        <f>IF(E_1="○","E","")</f>
      </c>
    </row>
    <row r="63" spans="2:3" ht="14.25">
      <c r="B63" s="75" t="s">
        <v>234</v>
      </c>
      <c r="C63" s="72">
        <f>IF(F_1="○","F","")</f>
      </c>
    </row>
    <row r="64" spans="2:3" ht="18.75">
      <c r="B64" s="70" t="s">
        <v>238</v>
      </c>
      <c r="C64" s="57">
        <f>商品2</f>
        <v>0</v>
      </c>
    </row>
    <row r="65" spans="2:3" ht="18.75">
      <c r="B65" s="76" t="s">
        <v>243</v>
      </c>
      <c r="C65" s="57" t="str">
        <f>CONCATENATE(C66,",",C67,",",C68,",",C69,",",C70,",",C71)</f>
        <v>,,,,,</v>
      </c>
    </row>
    <row r="66" spans="2:3" ht="14.25">
      <c r="B66" s="71" t="s">
        <v>230</v>
      </c>
      <c r="C66" s="72">
        <f>IF(A_2="○","A","")</f>
      </c>
    </row>
    <row r="67" spans="2:3" ht="14.25">
      <c r="B67" s="73" t="s">
        <v>231</v>
      </c>
      <c r="C67" s="72">
        <f>IF(B_2="○","B","")</f>
      </c>
    </row>
    <row r="68" spans="2:3" ht="14.25" customHeight="1">
      <c r="B68" s="74" t="s">
        <v>235</v>
      </c>
      <c r="C68" s="72">
        <f>IF(C_2="○","C","")</f>
      </c>
    </row>
    <row r="69" spans="2:3" ht="14.25">
      <c r="B69" s="73" t="s">
        <v>232</v>
      </c>
      <c r="C69" s="72">
        <f>IF(D_2="○","D","")</f>
      </c>
    </row>
    <row r="70" spans="2:3" ht="14.25">
      <c r="B70" s="73" t="s">
        <v>233</v>
      </c>
      <c r="C70" s="72">
        <f>IF(E_2="○","E","")</f>
      </c>
    </row>
    <row r="71" spans="2:3" ht="14.25">
      <c r="B71" s="75" t="s">
        <v>234</v>
      </c>
      <c r="C71" s="72">
        <f>IF(F_2="○","F","")</f>
      </c>
    </row>
    <row r="72" spans="2:3" ht="18.75">
      <c r="B72" s="70" t="s">
        <v>239</v>
      </c>
      <c r="C72" s="57">
        <f>商品3</f>
        <v>0</v>
      </c>
    </row>
    <row r="73" spans="2:3" ht="18.75">
      <c r="B73" s="76" t="s">
        <v>244</v>
      </c>
      <c r="C73" s="57" t="str">
        <f>CONCATENATE(C74,",",C75,",",C76,",",C77,",",C78,",",C79)</f>
        <v>,,,,,</v>
      </c>
    </row>
    <row r="74" spans="2:3" ht="14.25">
      <c r="B74" s="71" t="s">
        <v>230</v>
      </c>
      <c r="C74" s="72">
        <f>IF(A_3="○","A","")</f>
      </c>
    </row>
    <row r="75" spans="2:3" ht="14.25">
      <c r="B75" s="73" t="s">
        <v>231</v>
      </c>
      <c r="C75" s="72">
        <f>IF(B_3="○","B","")</f>
      </c>
    </row>
    <row r="76" spans="2:3" ht="14.25" customHeight="1">
      <c r="B76" s="74" t="s">
        <v>235</v>
      </c>
      <c r="C76" s="72">
        <f>IF(C_3="○","C","")</f>
      </c>
    </row>
    <row r="77" spans="2:3" ht="14.25">
      <c r="B77" s="73" t="s">
        <v>232</v>
      </c>
      <c r="C77" s="72">
        <f>IF(D_3="○","D","")</f>
      </c>
    </row>
    <row r="78" spans="2:3" ht="14.25">
      <c r="B78" s="73" t="s">
        <v>233</v>
      </c>
      <c r="C78" s="72">
        <f>IF(E_3="○","E","")</f>
      </c>
    </row>
    <row r="79" spans="2:3" ht="14.25">
      <c r="B79" s="75" t="s">
        <v>234</v>
      </c>
      <c r="C79" s="72">
        <f>IF(F_3="○","F","")</f>
      </c>
    </row>
    <row r="80" spans="2:3" ht="18.75">
      <c r="B80" s="70" t="s">
        <v>240</v>
      </c>
      <c r="C80" s="57">
        <f>商品4</f>
        <v>0</v>
      </c>
    </row>
    <row r="81" spans="2:3" ht="18.75">
      <c r="B81" s="76" t="s">
        <v>245</v>
      </c>
      <c r="C81" s="57" t="str">
        <f>CONCATENATE(C82,",",C83,",",C84,",",C85,",",C86,",",C87)</f>
        <v>,,,,,</v>
      </c>
    </row>
    <row r="82" spans="2:3" ht="14.25">
      <c r="B82" s="71" t="s">
        <v>230</v>
      </c>
      <c r="C82" s="72">
        <f>IF(A_4="○","A","")</f>
      </c>
    </row>
    <row r="83" spans="2:3" ht="14.25">
      <c r="B83" s="73" t="s">
        <v>231</v>
      </c>
      <c r="C83" s="72">
        <f>IF(B_4="○","B","")</f>
      </c>
    </row>
    <row r="84" spans="2:3" ht="14.25" customHeight="1">
      <c r="B84" s="74" t="s">
        <v>235</v>
      </c>
      <c r="C84" s="72">
        <f>IF(C_4="○","C","")</f>
      </c>
    </row>
    <row r="85" spans="2:3" ht="14.25">
      <c r="B85" s="73" t="s">
        <v>232</v>
      </c>
      <c r="C85" s="72">
        <f>IF(D_4="○","D","")</f>
      </c>
    </row>
    <row r="86" spans="2:3" ht="14.25">
      <c r="B86" s="73" t="s">
        <v>233</v>
      </c>
      <c r="C86" s="72">
        <f>IF(E_4="○","E","")</f>
      </c>
    </row>
    <row r="87" spans="2:3" ht="14.25">
      <c r="B87" s="75" t="s">
        <v>234</v>
      </c>
      <c r="C87" s="72">
        <f>IF(F_4="○","F","")</f>
      </c>
    </row>
    <row r="88" spans="2:3" ht="18.75">
      <c r="B88" s="70" t="s">
        <v>241</v>
      </c>
      <c r="C88" s="57">
        <f>商品5</f>
        <v>0</v>
      </c>
    </row>
    <row r="89" spans="2:3" ht="18.75">
      <c r="B89" s="76" t="s">
        <v>246</v>
      </c>
      <c r="C89" s="57" t="str">
        <f>CONCATENATE(C90,",",C91,",",C92,",",C93,",",C94,",",C95)</f>
        <v>,,,,,</v>
      </c>
    </row>
    <row r="90" spans="2:3" ht="14.25">
      <c r="B90" s="71" t="s">
        <v>230</v>
      </c>
      <c r="C90" s="72">
        <f>IF(A_5="○","A","")</f>
      </c>
    </row>
    <row r="91" spans="2:3" ht="14.25">
      <c r="B91" s="73" t="s">
        <v>231</v>
      </c>
      <c r="C91" s="72">
        <f>IF(B_5="○","B","")</f>
      </c>
    </row>
    <row r="92" spans="2:3" ht="14.25" customHeight="1">
      <c r="B92" s="74" t="s">
        <v>235</v>
      </c>
      <c r="C92" s="72">
        <f>IF(C_5="○","C","")</f>
      </c>
    </row>
    <row r="93" spans="2:3" ht="14.25">
      <c r="B93" s="73" t="s">
        <v>232</v>
      </c>
      <c r="C93" s="72">
        <f>IF(D_5="○","D","")</f>
      </c>
    </row>
    <row r="94" spans="2:3" ht="14.25">
      <c r="B94" s="73" t="s">
        <v>233</v>
      </c>
      <c r="C94" s="72">
        <f>IF(E_5="○","E","")</f>
      </c>
    </row>
    <row r="95" spans="2:3" ht="14.25">
      <c r="B95" s="75" t="s">
        <v>234</v>
      </c>
      <c r="C95" s="72">
        <f>IF(F_5="○","F","")</f>
      </c>
    </row>
  </sheetData>
  <sheetProtection/>
  <dataValidations count="1">
    <dataValidation type="list" allowBlank="1" showInputMessage="1" showErrorMessage="1" sqref="C23">
      <formula1>"東部,西部"</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42"/>
  <sheetViews>
    <sheetView zoomScalePageLayoutView="0" workbookViewId="0" topLeftCell="A14">
      <selection activeCell="C22" sqref="C22:C50"/>
    </sheetView>
  </sheetViews>
  <sheetFormatPr defaultColWidth="9.140625" defaultRowHeight="15"/>
  <cols>
    <col min="3" max="3" width="19.28125" style="0" bestFit="1" customWidth="1"/>
    <col min="4" max="4" width="15.00390625" style="0" bestFit="1" customWidth="1"/>
    <col min="5" max="5" width="13.8515625" style="0" bestFit="1" customWidth="1"/>
    <col min="6" max="6" width="11.00390625" style="0" bestFit="1" customWidth="1"/>
    <col min="7" max="7" width="19.140625" style="0" bestFit="1" customWidth="1"/>
  </cols>
  <sheetData>
    <row r="2" spans="3:8" ht="13.5">
      <c r="C2" s="38" t="s">
        <v>116</v>
      </c>
      <c r="D2" s="38" t="s">
        <v>117</v>
      </c>
      <c r="E2" s="38" t="s">
        <v>118</v>
      </c>
      <c r="F2" s="41" t="s">
        <v>45</v>
      </c>
      <c r="G2" s="41" t="s">
        <v>46</v>
      </c>
      <c r="H2" s="38" t="s">
        <v>23</v>
      </c>
    </row>
    <row r="3" spans="2:8" ht="13.5">
      <c r="B3">
        <v>1</v>
      </c>
      <c r="C3" s="39" t="s">
        <v>119</v>
      </c>
      <c r="D3" s="39" t="s">
        <v>120</v>
      </c>
      <c r="E3" s="39" t="s">
        <v>121</v>
      </c>
      <c r="F3" t="s">
        <v>47</v>
      </c>
      <c r="G3" t="s">
        <v>48</v>
      </c>
      <c r="H3" s="39" t="s">
        <v>95</v>
      </c>
    </row>
    <row r="4" spans="2:8" ht="13.5">
      <c r="B4">
        <v>2</v>
      </c>
      <c r="C4" s="40" t="s">
        <v>122</v>
      </c>
      <c r="D4" s="40" t="s">
        <v>123</v>
      </c>
      <c r="E4" s="40" t="s">
        <v>124</v>
      </c>
      <c r="F4" t="s">
        <v>49</v>
      </c>
      <c r="G4" t="s">
        <v>50</v>
      </c>
      <c r="H4" s="43" t="s">
        <v>96</v>
      </c>
    </row>
    <row r="5" spans="2:8" ht="13.5">
      <c r="B5">
        <v>3</v>
      </c>
      <c r="C5" s="40" t="s">
        <v>125</v>
      </c>
      <c r="D5" s="40" t="s">
        <v>126</v>
      </c>
      <c r="E5" s="40" t="s">
        <v>127</v>
      </c>
      <c r="F5" t="s">
        <v>51</v>
      </c>
      <c r="G5" t="s">
        <v>52</v>
      </c>
      <c r="H5" s="43" t="s">
        <v>97</v>
      </c>
    </row>
    <row r="6" spans="2:8" ht="13.5">
      <c r="B6">
        <v>4</v>
      </c>
      <c r="C6" s="40" t="s">
        <v>128</v>
      </c>
      <c r="D6" s="40" t="s">
        <v>129</v>
      </c>
      <c r="E6" s="40" t="s">
        <v>130</v>
      </c>
      <c r="F6" t="s">
        <v>53</v>
      </c>
      <c r="G6" t="s">
        <v>54</v>
      </c>
      <c r="H6" s="42" t="s">
        <v>98</v>
      </c>
    </row>
    <row r="7" spans="2:8" ht="13.5">
      <c r="B7">
        <v>5</v>
      </c>
      <c r="C7" s="40" t="s">
        <v>131</v>
      </c>
      <c r="D7" s="40" t="s">
        <v>132</v>
      </c>
      <c r="E7" s="40" t="s">
        <v>133</v>
      </c>
      <c r="F7" t="s">
        <v>55</v>
      </c>
      <c r="G7" t="s">
        <v>56</v>
      </c>
      <c r="H7" s="42" t="s">
        <v>94</v>
      </c>
    </row>
    <row r="8" spans="2:7" ht="13.5">
      <c r="B8">
        <v>6</v>
      </c>
      <c r="C8" s="40" t="s">
        <v>134</v>
      </c>
      <c r="D8" s="40" t="s">
        <v>135</v>
      </c>
      <c r="E8" s="40" t="s">
        <v>136</v>
      </c>
      <c r="F8" t="s">
        <v>57</v>
      </c>
      <c r="G8" t="s">
        <v>58</v>
      </c>
    </row>
    <row r="9" spans="2:7" ht="13.5">
      <c r="B9">
        <v>7</v>
      </c>
      <c r="C9" s="40" t="s">
        <v>137</v>
      </c>
      <c r="D9" s="40" t="s">
        <v>138</v>
      </c>
      <c r="E9" s="40" t="s">
        <v>139</v>
      </c>
      <c r="F9" t="s">
        <v>59</v>
      </c>
      <c r="G9" t="s">
        <v>60</v>
      </c>
    </row>
    <row r="10" spans="2:7" ht="13.5">
      <c r="B10">
        <v>8</v>
      </c>
      <c r="C10" s="40" t="s">
        <v>140</v>
      </c>
      <c r="D10" s="40" t="s">
        <v>141</v>
      </c>
      <c r="E10" s="40" t="s">
        <v>142</v>
      </c>
      <c r="F10" t="s">
        <v>61</v>
      </c>
      <c r="G10" t="s">
        <v>62</v>
      </c>
    </row>
    <row r="11" spans="2:7" ht="13.5">
      <c r="B11">
        <v>9</v>
      </c>
      <c r="C11" s="40" t="s">
        <v>143</v>
      </c>
      <c r="D11" s="40" t="s">
        <v>144</v>
      </c>
      <c r="E11" s="40" t="s">
        <v>145</v>
      </c>
      <c r="F11" t="s">
        <v>63</v>
      </c>
      <c r="G11" t="s">
        <v>64</v>
      </c>
    </row>
    <row r="12" spans="2:7" ht="13.5">
      <c r="B12">
        <v>10</v>
      </c>
      <c r="C12" s="40" t="s">
        <v>146</v>
      </c>
      <c r="D12" s="40" t="s">
        <v>147</v>
      </c>
      <c r="E12" s="40" t="s">
        <v>148</v>
      </c>
      <c r="F12" t="s">
        <v>94</v>
      </c>
      <c r="G12" t="s">
        <v>65</v>
      </c>
    </row>
    <row r="13" spans="2:7" ht="13.5">
      <c r="B13">
        <v>11</v>
      </c>
      <c r="C13" s="40" t="s">
        <v>149</v>
      </c>
      <c r="D13" s="40" t="s">
        <v>150</v>
      </c>
      <c r="E13" s="40" t="s">
        <v>151</v>
      </c>
      <c r="G13" t="s">
        <v>66</v>
      </c>
    </row>
    <row r="14" spans="2:7" ht="13.5">
      <c r="B14">
        <v>12</v>
      </c>
      <c r="C14" s="40" t="s">
        <v>152</v>
      </c>
      <c r="D14" s="40" t="s">
        <v>153</v>
      </c>
      <c r="E14" s="40" t="s">
        <v>154</v>
      </c>
      <c r="G14" t="s">
        <v>67</v>
      </c>
    </row>
    <row r="15" spans="2:7" ht="13.5">
      <c r="B15">
        <v>13</v>
      </c>
      <c r="C15" s="40" t="s">
        <v>155</v>
      </c>
      <c r="D15" s="40" t="s">
        <v>156</v>
      </c>
      <c r="E15" s="40" t="s">
        <v>157</v>
      </c>
      <c r="G15" t="s">
        <v>68</v>
      </c>
    </row>
    <row r="16" spans="2:7" ht="13.5">
      <c r="B16">
        <v>14</v>
      </c>
      <c r="C16" s="40" t="s">
        <v>158</v>
      </c>
      <c r="D16" s="40" t="s">
        <v>159</v>
      </c>
      <c r="E16" s="40" t="s">
        <v>160</v>
      </c>
      <c r="G16" t="s">
        <v>69</v>
      </c>
    </row>
    <row r="17" spans="2:7" ht="13.5">
      <c r="B17">
        <v>15</v>
      </c>
      <c r="C17" s="40" t="s">
        <v>161</v>
      </c>
      <c r="D17" s="40" t="s">
        <v>162</v>
      </c>
      <c r="E17" s="40" t="s">
        <v>163</v>
      </c>
      <c r="G17" t="s">
        <v>70</v>
      </c>
    </row>
    <row r="18" spans="2:7" ht="13.5">
      <c r="B18">
        <v>16</v>
      </c>
      <c r="C18" s="40" t="s">
        <v>164</v>
      </c>
      <c r="D18" s="40" t="s">
        <v>165</v>
      </c>
      <c r="E18" s="40" t="s">
        <v>166</v>
      </c>
      <c r="G18" t="s">
        <v>71</v>
      </c>
    </row>
    <row r="19" spans="2:7" ht="13.5">
      <c r="B19">
        <v>17</v>
      </c>
      <c r="C19" s="40" t="s">
        <v>167</v>
      </c>
      <c r="D19" s="40" t="s">
        <v>168</v>
      </c>
      <c r="E19" s="40" t="s">
        <v>169</v>
      </c>
      <c r="G19" t="s">
        <v>72</v>
      </c>
    </row>
    <row r="20" spans="2:7" ht="13.5">
      <c r="B20">
        <v>18</v>
      </c>
      <c r="C20" s="40" t="s">
        <v>170</v>
      </c>
      <c r="D20" s="40" t="s">
        <v>171</v>
      </c>
      <c r="E20" s="40" t="s">
        <v>172</v>
      </c>
      <c r="G20" t="s">
        <v>73</v>
      </c>
    </row>
    <row r="21" spans="2:7" ht="13.5">
      <c r="B21">
        <v>19</v>
      </c>
      <c r="C21" s="40" t="s">
        <v>173</v>
      </c>
      <c r="D21" s="40" t="s">
        <v>174</v>
      </c>
      <c r="E21" s="40" t="s">
        <v>175</v>
      </c>
      <c r="G21" t="s">
        <v>74</v>
      </c>
    </row>
    <row r="22" spans="2:7" ht="13.5">
      <c r="B22">
        <v>20</v>
      </c>
      <c r="C22" s="40" t="s">
        <v>176</v>
      </c>
      <c r="D22" s="40" t="s">
        <v>177</v>
      </c>
      <c r="E22" s="40" t="s">
        <v>178</v>
      </c>
      <c r="G22" t="s">
        <v>75</v>
      </c>
    </row>
    <row r="23" spans="2:7" ht="13.5">
      <c r="B23">
        <v>21</v>
      </c>
      <c r="C23" s="40" t="s">
        <v>179</v>
      </c>
      <c r="D23" s="40" t="s">
        <v>180</v>
      </c>
      <c r="E23" s="40" t="s">
        <v>181</v>
      </c>
      <c r="G23" t="s">
        <v>76</v>
      </c>
    </row>
    <row r="24" spans="2:7" ht="13.5">
      <c r="B24">
        <v>22</v>
      </c>
      <c r="C24" s="40" t="s">
        <v>182</v>
      </c>
      <c r="D24" s="40"/>
      <c r="E24" s="40"/>
      <c r="G24" t="s">
        <v>77</v>
      </c>
    </row>
    <row r="25" spans="2:7" ht="13.5">
      <c r="B25">
        <v>23</v>
      </c>
      <c r="C25" s="40" t="s">
        <v>183</v>
      </c>
      <c r="D25" s="40" t="s">
        <v>184</v>
      </c>
      <c r="E25" s="40" t="s">
        <v>185</v>
      </c>
      <c r="G25" t="s">
        <v>78</v>
      </c>
    </row>
    <row r="26" spans="2:7" ht="13.5">
      <c r="B26">
        <v>24</v>
      </c>
      <c r="C26" s="40" t="s">
        <v>186</v>
      </c>
      <c r="D26" s="40" t="s">
        <v>187</v>
      </c>
      <c r="E26" s="40" t="s">
        <v>188</v>
      </c>
      <c r="G26" t="s">
        <v>79</v>
      </c>
    </row>
    <row r="27" spans="2:7" ht="13.5">
      <c r="B27">
        <v>25</v>
      </c>
      <c r="C27" s="40" t="s">
        <v>204</v>
      </c>
      <c r="D27" s="40" t="s">
        <v>205</v>
      </c>
      <c r="E27" s="40" t="s">
        <v>206</v>
      </c>
      <c r="G27" t="s">
        <v>80</v>
      </c>
    </row>
    <row r="28" spans="2:7" ht="13.5">
      <c r="B28">
        <v>26</v>
      </c>
      <c r="C28" s="40" t="s">
        <v>192</v>
      </c>
      <c r="D28" s="40" t="s">
        <v>193</v>
      </c>
      <c r="E28" s="40" t="s">
        <v>194</v>
      </c>
      <c r="G28" t="s">
        <v>81</v>
      </c>
    </row>
    <row r="29" spans="2:7" ht="13.5">
      <c r="B29">
        <v>27</v>
      </c>
      <c r="C29" s="40" t="s">
        <v>189</v>
      </c>
      <c r="D29" s="40" t="s">
        <v>190</v>
      </c>
      <c r="E29" s="40" t="s">
        <v>191</v>
      </c>
      <c r="G29" t="s">
        <v>82</v>
      </c>
    </row>
    <row r="30" spans="2:7" ht="13.5">
      <c r="B30">
        <v>28</v>
      </c>
      <c r="C30" s="40" t="s">
        <v>195</v>
      </c>
      <c r="D30" s="40" t="s">
        <v>196</v>
      </c>
      <c r="E30" s="40" t="s">
        <v>197</v>
      </c>
      <c r="G30" t="s">
        <v>83</v>
      </c>
    </row>
    <row r="31" spans="2:7" ht="13.5">
      <c r="B31">
        <v>29</v>
      </c>
      <c r="C31" s="40" t="s">
        <v>198</v>
      </c>
      <c r="D31" s="40" t="s">
        <v>199</v>
      </c>
      <c r="E31" s="40" t="s">
        <v>200</v>
      </c>
      <c r="G31" t="s">
        <v>84</v>
      </c>
    </row>
    <row r="32" spans="2:7" ht="13.5">
      <c r="B32">
        <v>30</v>
      </c>
      <c r="C32" s="40" t="s">
        <v>201</v>
      </c>
      <c r="D32" s="40" t="s">
        <v>202</v>
      </c>
      <c r="E32" s="40" t="s">
        <v>203</v>
      </c>
      <c r="G32" t="s">
        <v>85</v>
      </c>
    </row>
    <row r="33" spans="3:7" ht="13.5">
      <c r="C33" s="40" t="s">
        <v>42</v>
      </c>
      <c r="D33" s="40"/>
      <c r="E33" s="40"/>
      <c r="G33" t="s">
        <v>86</v>
      </c>
    </row>
    <row r="34" ht="13.5">
      <c r="G34" t="s">
        <v>87</v>
      </c>
    </row>
    <row r="35" ht="13.5">
      <c r="G35" t="s">
        <v>88</v>
      </c>
    </row>
    <row r="36" ht="13.5">
      <c r="G36" t="s">
        <v>89</v>
      </c>
    </row>
    <row r="37" ht="13.5">
      <c r="G37" t="s">
        <v>90</v>
      </c>
    </row>
    <row r="38" ht="13.5">
      <c r="G38" t="s">
        <v>91</v>
      </c>
    </row>
    <row r="39" ht="13.5">
      <c r="G39" t="s">
        <v>92</v>
      </c>
    </row>
    <row r="40" ht="13.5">
      <c r="G40" t="s">
        <v>93</v>
      </c>
    </row>
    <row r="41" ht="13.5">
      <c r="G41" t="s">
        <v>63</v>
      </c>
    </row>
    <row r="42" ht="13.5">
      <c r="G42" t="s">
        <v>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島根県商工会連合会</dc:creator>
  <cp:keywords/>
  <dc:description/>
  <cp:lastModifiedBy>斎藤 和博</cp:lastModifiedBy>
  <cp:lastPrinted>2015-06-17T07:48:06Z</cp:lastPrinted>
  <dcterms:created xsi:type="dcterms:W3CDTF">2012-04-03T00:33:24Z</dcterms:created>
  <dcterms:modified xsi:type="dcterms:W3CDTF">2015-06-17T07:55:37Z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